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esobg.sharepoint.com/sites/BRRB/Doc/BRIF Information/2025/Naredba ME razhodi/Годишно 2024/Приложения за изпращане/"/>
    </mc:Choice>
  </mc:AlternateContent>
  <xr:revisionPtr revIDLastSave="187" documentId="11_2B23A31A59AD4EDBAA80C5D2060BC7A33D14F10A" xr6:coauthVersionLast="47" xr6:coauthVersionMax="47" xr10:uidLastSave="{582912F5-1626-436B-8966-5564DC88B7EA}"/>
  <bookViews>
    <workbookView xWindow="-32160" yWindow="-910" windowWidth="32250" windowHeight="18610" firstSheet="4" activeTab="4" xr2:uid="{00000000-000D-0000-FFFF-FFFF00000000}"/>
  </bookViews>
  <sheets>
    <sheet name="разходи персонал_2020" sheetId="3" state="hidden" r:id="rId1"/>
    <sheet name="разходи персонал_2021" sheetId="4" state="hidden" r:id="rId2"/>
    <sheet name="разходи персонал_2022 )" sheetId="5" state="hidden" r:id="rId3"/>
    <sheet name="разходи персонал_2023" sheetId="6" state="hidden" r:id="rId4"/>
    <sheet name="Разходи персонал_2024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C25" i="7" l="1"/>
  <c r="E21" i="7"/>
  <c r="C21" i="7"/>
  <c r="D24" i="7"/>
  <c r="E24" i="7" s="1"/>
  <c r="C24" i="7"/>
  <c r="E22" i="7"/>
  <c r="C27" i="7" l="1"/>
  <c r="B17" i="7"/>
  <c r="C26" i="7" l="1"/>
  <c r="B27" i="7" l="1"/>
  <c r="D19" i="7" l="1"/>
  <c r="D27" i="7" l="1"/>
  <c r="E27" i="7"/>
  <c r="B26" i="6"/>
  <c r="B25" i="6"/>
  <c r="B21" i="6"/>
  <c r="C21" i="6" s="1"/>
  <c r="B39" i="6" l="1"/>
  <c r="F37" i="6"/>
  <c r="E37" i="6"/>
  <c r="E36" i="6"/>
  <c r="F36" i="6"/>
  <c r="F35" i="6"/>
  <c r="E34" i="6"/>
  <c r="E33" i="6"/>
  <c r="E32" i="6"/>
  <c r="C27" i="6"/>
  <c r="B27" i="6"/>
  <c r="D19" i="6"/>
  <c r="B19" i="6"/>
  <c r="D21" i="6" l="1"/>
  <c r="D27" i="6" s="1"/>
  <c r="F34" i="6"/>
  <c r="E35" i="6"/>
  <c r="F39" i="6"/>
  <c r="E39" i="6"/>
  <c r="E21" i="6"/>
  <c r="F32" i="6"/>
  <c r="F33" i="6" l="1"/>
  <c r="E27" i="6"/>
  <c r="D37" i="5" l="1"/>
  <c r="F37" i="5" s="1"/>
  <c r="D39" i="5" l="1"/>
  <c r="E21" i="5" l="1"/>
  <c r="D21" i="5"/>
  <c r="D19" i="5"/>
  <c r="B19" i="5"/>
  <c r="D35" i="5" l="1"/>
  <c r="D36" i="5"/>
  <c r="D34" i="5"/>
  <c r="D33" i="5"/>
  <c r="D32" i="5"/>
  <c r="B39" i="5" l="1"/>
  <c r="F39" i="5" s="1"/>
  <c r="E37" i="5"/>
  <c r="E36" i="5"/>
  <c r="F36" i="5"/>
  <c r="E35" i="5"/>
  <c r="F35" i="5"/>
  <c r="E34" i="5"/>
  <c r="F34" i="5"/>
  <c r="E33" i="5"/>
  <c r="F33" i="5"/>
  <c r="E32" i="5"/>
  <c r="F32" i="5"/>
  <c r="C27" i="5"/>
  <c r="E27" i="5"/>
  <c r="D27" i="5"/>
  <c r="B27" i="5" l="1"/>
  <c r="E39" i="5"/>
  <c r="D39" i="4"/>
  <c r="C27" i="4"/>
  <c r="D37" i="4" l="1"/>
  <c r="D36" i="4"/>
  <c r="D35" i="4"/>
  <c r="D34" i="4"/>
  <c r="D32" i="4"/>
  <c r="B39" i="4" l="1"/>
  <c r="E39" i="4" l="1"/>
  <c r="B23" i="4"/>
  <c r="B22" i="4"/>
  <c r="E21" i="4"/>
  <c r="D33" i="4" s="1"/>
  <c r="D21" i="4"/>
  <c r="D27" i="4" l="1"/>
  <c r="E27" i="4"/>
  <c r="B27" i="4"/>
  <c r="F39" i="4" l="1"/>
  <c r="F37" i="4"/>
  <c r="H37" i="4" s="1"/>
  <c r="E37" i="4"/>
  <c r="F36" i="4"/>
  <c r="E36" i="4"/>
  <c r="F35" i="4"/>
  <c r="E35" i="4"/>
  <c r="E34" i="4"/>
  <c r="F33" i="4"/>
  <c r="E33" i="4"/>
  <c r="F32" i="4"/>
  <c r="E32" i="4"/>
  <c r="F34" i="4" l="1"/>
  <c r="B19" i="4"/>
  <c r="B26" i="3" l="1"/>
  <c r="B23" i="3"/>
  <c r="B25" i="3"/>
  <c r="D21" i="3"/>
  <c r="E21" i="3" s="1"/>
  <c r="D27" i="3" l="1"/>
  <c r="B21" i="3"/>
  <c r="C21" i="3" s="1"/>
  <c r="B40" i="3" l="1"/>
  <c r="D34" i="3" l="1"/>
  <c r="F34" i="3"/>
  <c r="D33" i="3"/>
  <c r="F33" i="3" s="1"/>
  <c r="F32" i="3"/>
  <c r="B24" i="3" l="1"/>
  <c r="E34" i="3"/>
  <c r="E32" i="3"/>
  <c r="E33" i="3"/>
  <c r="E36" i="3" l="1"/>
  <c r="F36" i="3"/>
  <c r="E35" i="3"/>
  <c r="F35" i="3"/>
  <c r="E38" i="3"/>
  <c r="F38" i="3"/>
  <c r="E27" i="3"/>
  <c r="B19" i="3" l="1"/>
  <c r="C27" i="3"/>
  <c r="B28" i="3" s="1"/>
  <c r="D37" i="3"/>
  <c r="F37" i="3" l="1"/>
  <c r="B22" i="3"/>
  <c r="B27" i="3" s="1"/>
  <c r="B29" i="3"/>
  <c r="B41" i="3" s="1"/>
  <c r="E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Татяна Христофорова Георгиева</author>
    <author>Веселка Евтимова Йорданова</author>
  </authors>
  <commentList>
    <comment ref="B22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Татяна Христофорова Георгиева:
без начислени ДОО и ЗО за провизия непл.отпуск</t>
        </r>
      </text>
    </comment>
    <comment ref="B2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Татяна Христофорова Георгиева:</t>
        </r>
        <r>
          <rPr>
            <sz val="9"/>
            <color indexed="81"/>
            <rFont val="Tahoma"/>
            <family val="2"/>
            <charset val="204"/>
          </rPr>
          <t xml:space="preserve">
без провизия актюер</t>
        </r>
      </text>
    </comment>
    <comment ref="D32" authorId="1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разходи за труд намалени с провизии за отпуск-подсметка 60401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Татяна Христофорова Георгиева:</t>
        </r>
        <r>
          <rPr>
            <sz val="9"/>
            <color indexed="81"/>
            <rFont val="Tahoma"/>
            <family val="2"/>
            <charset val="204"/>
          </rPr>
          <t xml:space="preserve">
начислена икономия на СБКО и соц.осчет. В АО на спортни съор.</t>
        </r>
      </text>
    </comment>
    <comment ref="D35" authorId="1" shapeId="0" xr:uid="{00000000-0006-0000-0000-000005000000}">
      <text>
        <r>
          <rPr>
            <sz val="9"/>
            <color indexed="81"/>
            <rFont val="Tahoma"/>
            <family val="2"/>
            <charset val="204"/>
          </rPr>
          <t>сумата е с почивна база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  <comment ref="D36" authorId="1" shapeId="0" xr:uid="{00000000-0006-0000-0000-000006000000}">
      <text>
        <r>
          <rPr>
            <sz val="9"/>
            <color indexed="81"/>
            <rFont val="Tahoma"/>
            <family val="2"/>
            <charset val="204"/>
          </rPr>
          <t xml:space="preserve">сумата е с почивна база
</t>
        </r>
      </text>
    </comment>
    <comment ref="D3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Татяна Христофорова Георгиева:</t>
        </r>
        <r>
          <rPr>
            <sz val="9"/>
            <color indexed="81"/>
            <rFont val="Tahoma"/>
            <family val="2"/>
            <charset val="204"/>
          </rPr>
          <t xml:space="preserve">
без начислени ДОО и ЗО за провизия неплатен отпуск</t>
        </r>
      </text>
    </comment>
    <comment ref="F3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Татяна Христофорова Георгиева:</t>
        </r>
        <r>
          <rPr>
            <sz val="9"/>
            <color indexed="81"/>
            <rFont val="Tahoma"/>
            <family val="2"/>
            <charset val="204"/>
          </rPr>
          <t xml:space="preserve">
начислени ДОО иЗО за провизия непл.отпуск</t>
        </r>
      </text>
    </comment>
    <comment ref="D38" authorId="1" shapeId="0" xr:uid="{00000000-0006-0000-0000-000009000000}">
      <text>
        <r>
          <rPr>
            <sz val="9"/>
            <color indexed="81"/>
            <rFont val="Tahoma"/>
            <family val="2"/>
            <charset val="204"/>
          </rPr>
          <t>реално изплатени обезщетения минус обезщетения по чл.224 за минало време, минус обезщетения по 222, ал. 2 и ал.3 плюс провизии за обезщетения-актюер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Веселка Евтимова Йорданова</author>
    <author>Татяна Христофорова Георгиева</author>
  </authors>
  <commentList>
    <comment ref="C23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 xml:space="preserve">изплатени обезщетения без:
по чл.222-обезщетения за пенсиониране/провизирани/
по чл. 224-отпуски за мин.време/провизирани/
</t>
        </r>
      </text>
    </comment>
    <comment ref="D24" authorId="0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без здравно и ДПО</t>
        </r>
      </text>
    </comment>
    <comment ref="B25" authorId="0" shapeId="0" xr:uid="{00000000-0006-0000-0100-000003000000}">
      <text>
        <r>
          <rPr>
            <sz val="9"/>
            <color indexed="81"/>
            <rFont val="Tahoma"/>
            <family val="2"/>
            <charset val="204"/>
          </rPr>
          <t>в т.ч. и НС и УС</t>
        </r>
      </text>
    </comment>
    <comment ref="B26" authorId="0" shapeId="0" xr:uid="{00000000-0006-0000-0100-000004000000}">
      <text>
        <r>
          <rPr>
            <sz val="9"/>
            <color indexed="81"/>
            <rFont val="Tahoma"/>
            <family val="2"/>
            <charset val="204"/>
          </rPr>
          <t>в т.ч. и НС и УС</t>
        </r>
      </text>
    </comment>
    <comment ref="B3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Татяна Христофорова Георгиева:</t>
        </r>
        <r>
          <rPr>
            <sz val="9"/>
            <color indexed="81"/>
            <rFont val="Tahoma"/>
            <family val="2"/>
            <charset val="204"/>
          </rPr>
          <t xml:space="preserve">
1819,96 АО в социални р-ди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Веселка Евтимова Йорданова</author>
  </authors>
  <commentList>
    <comment ref="C23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 xml:space="preserve">изплатени обезщетения без:
по чл.222-обезщетения за пенсиониране/провизирани/
по чл. 224-отпуски за мин.време/провизирани/
</t>
        </r>
      </text>
    </comment>
    <comment ref="D24" authorId="0" shapeId="0" xr:uid="{00000000-0006-0000-0200-000002000000}">
      <text>
        <r>
          <rPr>
            <sz val="9"/>
            <color indexed="81"/>
            <rFont val="Tahoma"/>
            <family val="2"/>
            <charset val="204"/>
          </rPr>
          <t>без здравно и ДПО</t>
        </r>
      </text>
    </comment>
    <comment ref="B25" authorId="0" shapeId="0" xr:uid="{00000000-0006-0000-0200-000003000000}">
      <text>
        <r>
          <rPr>
            <sz val="9"/>
            <color indexed="81"/>
            <rFont val="Tahoma"/>
            <family val="2"/>
            <charset val="204"/>
          </rPr>
          <t>в т.ч. и НС и УС</t>
        </r>
      </text>
    </comment>
    <comment ref="B26" authorId="0" shapeId="0" xr:uid="{00000000-0006-0000-0200-000004000000}">
      <text>
        <r>
          <rPr>
            <sz val="9"/>
            <color indexed="81"/>
            <rFont val="Tahoma"/>
            <family val="2"/>
            <charset val="204"/>
          </rPr>
          <t>в т.ч. и НС и УС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Веселка Евтимова Йорданова</author>
  </authors>
  <commentList>
    <comment ref="C23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 xml:space="preserve">изплатени обезщетения без:
по чл.222-обезщетения за пенсиониране/провизирани/
по чл. 224-отпуски за мин.време/провизирани/
</t>
        </r>
      </text>
    </comment>
    <comment ref="D24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>без здравно и ДПО</t>
        </r>
      </text>
    </comment>
    <comment ref="B25" authorId="0" shapeId="0" xr:uid="{00000000-0006-0000-0300-000003000000}">
      <text>
        <r>
          <rPr>
            <sz val="9"/>
            <color indexed="81"/>
            <rFont val="Tahoma"/>
            <family val="2"/>
            <charset val="204"/>
          </rPr>
          <t>в т.ч. и НС и УС</t>
        </r>
      </text>
    </comment>
    <comment ref="B26" authorId="0" shapeId="0" xr:uid="{00000000-0006-0000-0300-000004000000}">
      <text>
        <r>
          <rPr>
            <sz val="9"/>
            <color indexed="81"/>
            <rFont val="Tahoma"/>
            <family val="2"/>
            <charset val="204"/>
          </rPr>
          <t>в т.ч. и НС и УС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Веселка Евтимова Йорданова</author>
  </authors>
  <commentList>
    <comment ref="C23" authorId="0" shapeId="0" xr:uid="{1E6B9ED5-524B-41C9-8E0D-73E9A61C3EDF}">
      <text>
        <r>
          <rPr>
            <sz val="9"/>
            <color indexed="81"/>
            <rFont val="Tahoma"/>
            <family val="2"/>
            <charset val="204"/>
          </rPr>
          <t xml:space="preserve">изплатени обезщетения без:
по чл.222-обезщетения за пенсиониране/провизирани/
по чл. 224-отпуски за мин.време/провизирани/
</t>
        </r>
      </text>
    </comment>
    <comment ref="D24" authorId="0" shapeId="0" xr:uid="{9CA72094-540D-486F-9491-586AAD5C2A12}">
      <text>
        <r>
          <rPr>
            <sz val="9"/>
            <color indexed="81"/>
            <rFont val="Tahoma"/>
            <family val="2"/>
            <charset val="204"/>
          </rPr>
          <t>без здравно и ДПО</t>
        </r>
      </text>
    </comment>
    <comment ref="B25" authorId="0" shapeId="0" xr:uid="{D983B096-DBF9-40BB-A4E5-9298835D83B0}">
      <text>
        <r>
          <rPr>
            <sz val="9"/>
            <color indexed="81"/>
            <rFont val="Tahoma"/>
            <family val="2"/>
            <charset val="204"/>
          </rPr>
          <t>в т.ч. и НС и УС</t>
        </r>
      </text>
    </comment>
    <comment ref="B26" authorId="0" shapeId="0" xr:uid="{00000000-0006-0000-0400-000004000000}">
      <text>
        <r>
          <rPr>
            <sz val="9"/>
            <color indexed="81"/>
            <rFont val="Tahoma"/>
            <family val="2"/>
            <charset val="204"/>
          </rPr>
          <t>в т.ч. и НС и УС</t>
        </r>
      </text>
    </comment>
  </commentList>
</comments>
</file>

<file path=xl/sharedStrings.xml><?xml version="1.0" encoding="utf-8"?>
<sst xmlns="http://schemas.openxmlformats.org/spreadsheetml/2006/main" count="233" uniqueCount="67">
  <si>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</si>
  <si>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</si>
  <si>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</si>
  <si>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</si>
  <si>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>Раздел А:</t>
  </si>
  <si>
    <t>брой</t>
  </si>
  <si>
    <t>ххх</t>
  </si>
  <si>
    <t>Постъпли през годината</t>
  </si>
  <si>
    <t>Напуснали през годината</t>
  </si>
  <si>
    <t>правно основание</t>
  </si>
  <si>
    <t xml:space="preserve">брой </t>
  </si>
  <si>
    <t>Раздел Б: Разходи</t>
  </si>
  <si>
    <t>начислени (хил.лв.)</t>
  </si>
  <si>
    <t>изплатени (хил.лв.)</t>
  </si>
  <si>
    <t xml:space="preserve">Разходи за възнаграждения </t>
  </si>
  <si>
    <t>Осигурителни и здравни вноски</t>
  </si>
  <si>
    <t>Обезщетения, по чл. 220,222 и чл.224, чл.225 ал.1 и чл.331 от КТ</t>
  </si>
  <si>
    <t xml:space="preserve">Социали придобивки (хил.вл.), описания и правно основание - ч.67 от КТД в т.ч. </t>
  </si>
  <si>
    <t xml:space="preserve"> - медицинска застаховка</t>
  </si>
  <si>
    <t xml:space="preserve"> - допълнително доброволно пенсионно осигуряване</t>
  </si>
  <si>
    <t>Общи разходи за персонал</t>
  </si>
  <si>
    <t>Систематизирана информация за извършените разходи за персонал</t>
  </si>
  <si>
    <t>Наименование на търговското дружество</t>
  </si>
  <si>
    <t xml:space="preserve">"Електроенергиен системен оператор" ЕАД </t>
  </si>
  <si>
    <t>Период на отчитане</t>
  </si>
  <si>
    <t>Приложение №3</t>
  </si>
  <si>
    <t>към чл.9 Наредба № Е-РД-04-4 от 14.07.2016г.</t>
  </si>
  <si>
    <t xml:space="preserve"> -</t>
  </si>
  <si>
    <t>1.1.2020 г.</t>
  </si>
  <si>
    <t>31.12.2020 г.</t>
  </si>
  <si>
    <t>Списъчен брой на 01.01.2020г.</t>
  </si>
  <si>
    <t>Списъчен брой към 31.12.2020 г.</t>
  </si>
  <si>
    <t xml:space="preserve">По отчет при нас </t>
  </si>
  <si>
    <t>по отчет ФСО</t>
  </si>
  <si>
    <t>ЧР</t>
  </si>
  <si>
    <t>разлика</t>
  </si>
  <si>
    <t xml:space="preserve">Социали придобивки (хил.лв.), описания и правно основание - ч.67 от КТД в т.ч. </t>
  </si>
  <si>
    <t>Р-ди за заплати по трудов договор- 60401</t>
  </si>
  <si>
    <t>Р-ди за заплати по ДУК -60402</t>
  </si>
  <si>
    <t>Обезщетения, по чл. 220,222 и чл.224, чл.225 ал.1 и чл.331 от КТ: в т. ч.</t>
  </si>
  <si>
    <t>провизия Актюер</t>
  </si>
  <si>
    <t>1.1.2021 г.</t>
  </si>
  <si>
    <t>31.12.2021 г.</t>
  </si>
  <si>
    <t>Списъчен брой на 01.01.2021г.</t>
  </si>
  <si>
    <t>Списъчен брой към 31.12.2021 г.</t>
  </si>
  <si>
    <t>Обезщетения по КТ и КТД и др. 60407</t>
  </si>
  <si>
    <t>ЛЕВА</t>
  </si>
  <si>
    <t>ЧР-ИЗПЛАТЕНИ</t>
  </si>
  <si>
    <t>1.1.2022 г.</t>
  </si>
  <si>
    <t>31.12.2022 г.</t>
  </si>
  <si>
    <t>Списъчен брой на 01.01.2022г.</t>
  </si>
  <si>
    <t>Списъчен брой към 31.12.2022 г.</t>
  </si>
  <si>
    <t>1.1.2023 г.</t>
  </si>
  <si>
    <t>31.12.2023 г.</t>
  </si>
  <si>
    <t>Списъчен брой на 01.01.2023г.</t>
  </si>
  <si>
    <t>Списъчен брой към 31.12.2023 г.</t>
  </si>
  <si>
    <t>1.1.2024 г.</t>
  </si>
  <si>
    <t>31.12.2024 г.</t>
  </si>
  <si>
    <t>Списъчен брой към 31.12.2024 г.</t>
  </si>
  <si>
    <t>Работници и служители</t>
  </si>
  <si>
    <t>Приложение № 3</t>
  </si>
  <si>
    <t>Списъчен брой на 01.01.2024 г.</t>
  </si>
  <si>
    <t>към чл. 9 от Наредба № Е-РД-04-4 от 14.07.2016 г.</t>
  </si>
  <si>
    <t>Обезщетения, по чл. 220, чл. 222, чл. 224, чл. 225 ал.1 и чл. 331 от КТ</t>
  </si>
  <si>
    <t>- медицинска застаховка</t>
  </si>
  <si>
    <t>- допълнително доброволно пенсионно осигуряване</t>
  </si>
  <si>
    <t>Социали придобивки (хил.вл.), описания и правно основание - чл. 67 от КТД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</si>
</sst>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1" xfId="0" applyNumberFormat="1" applyFont="1" applyBorder="1" applyAlignment="1">
      <alignment horizontal="center"/>
    </xf>
    <xf numFmtId="14" fontId="2" fillId="0" borderId="0" xfId="0" applyNumberFormat="1" applyFont="1"/>
    <xf numFmtId="0" fontId="1" fillId="0" borderId="4" xfId="0" applyFont="1" applyBorder="1"/>
    <xf numFmtId="3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7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/>
    <xf numFmtId="0" fontId="1" fillId="0" borderId="6" xfId="0" applyFont="1" applyBorder="1"/>
    <xf numFmtId="3" fontId="1" fillId="0" borderId="2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3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0" borderId="16" xfId="0" applyFont="1" applyBorder="1" applyAlignment="1">
      <alignment wrapText="1"/>
    </xf>
    <xf numFmtId="3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1" xfId="0" applyNumberFormat="1" applyFont="1" applyBorder="1"/>
    <xf numFmtId="4" fontId="1" fillId="0" borderId="21" xfId="0" applyNumberFormat="1" applyFont="1" applyBorder="1"/>
    <xf numFmtId="0" fontId="1" fillId="0" borderId="22" xfId="0" applyFont="1" applyBorder="1"/>
    <xf numFmtId="3" fontId="1" fillId="0" borderId="2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0" xfId="0" applyFont="1" applyFill="1"/>
    <xf numFmtId="3" fontId="2" fillId="2" borderId="17" xfId="0" applyNumberFormat="1" applyFont="1" applyFill="1" applyBorder="1" applyAlignment="1">
      <alignment horizontal="center"/>
    </xf>
    <xf numFmtId="3" fontId="2" fillId="2" borderId="18" xfId="0" applyNumberFormat="1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/>
    <xf numFmtId="0" fontId="1" fillId="0" borderId="0" xfId="0" applyFont="1" applyAlignment="1">
      <alignment wrapText="1"/>
    </xf>
    <xf numFmtId="4" fontId="1" fillId="0" borderId="0" xfId="0" applyNumberFormat="1" applyFont="1"/>
    <xf numFmtId="4" fontId="2" fillId="0" borderId="0" xfId="0" applyNumberFormat="1" applyFont="1"/>
    <xf numFmtId="4" fontId="1" fillId="2" borderId="1" xfId="0" applyNumberFormat="1" applyFont="1" applyFill="1" applyBorder="1"/>
    <xf numFmtId="4" fontId="1" fillId="2" borderId="4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/>
    <xf numFmtId="0" fontId="1" fillId="2" borderId="26" xfId="0" applyFont="1" applyFill="1" applyBorder="1"/>
    <xf numFmtId="3" fontId="2" fillId="2" borderId="26" xfId="0" applyNumberFormat="1" applyFont="1" applyFill="1" applyBorder="1" applyAlignment="1">
      <alignment horizontal="center"/>
    </xf>
    <xf numFmtId="0" fontId="2" fillId="0" borderId="26" xfId="0" applyFont="1" applyBorder="1"/>
    <xf numFmtId="0" fontId="1" fillId="0" borderId="26" xfId="0" applyFont="1" applyBorder="1"/>
    <xf numFmtId="0" fontId="2" fillId="0" borderId="26" xfId="0" applyFont="1" applyBorder="1" applyAlignment="1">
      <alignment wrapText="1"/>
    </xf>
    <xf numFmtId="4" fontId="1" fillId="3" borderId="26" xfId="0" applyNumberFormat="1" applyFont="1" applyFill="1" applyBorder="1" applyAlignment="1">
      <alignment horizontal="right"/>
    </xf>
    <xf numFmtId="0" fontId="1" fillId="0" borderId="26" xfId="0" applyFont="1" applyBorder="1" applyAlignment="1">
      <alignment wrapText="1"/>
    </xf>
    <xf numFmtId="3" fontId="1" fillId="3" borderId="26" xfId="0" applyNumberFormat="1" applyFont="1" applyFill="1" applyBorder="1" applyAlignment="1">
      <alignment horizontal="center"/>
    </xf>
    <xf numFmtId="4" fontId="2" fillId="3" borderId="26" xfId="0" applyNumberFormat="1" applyFont="1" applyFill="1" applyBorder="1" applyAlignment="1">
      <alignment horizontal="right"/>
    </xf>
    <xf numFmtId="4" fontId="1" fillId="3" borderId="26" xfId="0" applyNumberFormat="1" applyFont="1" applyFill="1" applyBorder="1"/>
    <xf numFmtId="0" fontId="1" fillId="3" borderId="26" xfId="0" applyFont="1" applyFill="1" applyBorder="1"/>
    <xf numFmtId="3" fontId="1" fillId="4" borderId="1" xfId="0" applyNumberFormat="1" applyFont="1" applyFill="1" applyBorder="1" applyAlignment="1">
      <alignment horizontal="center"/>
    </xf>
    <xf numFmtId="4" fontId="1" fillId="3" borderId="26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/>
    </xf>
    <xf numFmtId="14" fontId="9" fillId="5" borderId="27" xfId="0" applyNumberFormat="1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left" vertical="center"/>
    </xf>
    <xf numFmtId="3" fontId="3" fillId="0" borderId="0" xfId="0" applyNumberFormat="1" applyFont="1"/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7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indent="1"/>
    </xf>
    <xf numFmtId="0" fontId="3" fillId="0" borderId="1" xfId="0" quotePrefix="1" applyFont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/>
    </xf>
    <xf numFmtId="3" fontId="7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5" borderId="2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3"/>
  <sheetViews>
    <sheetView topLeftCell="A19" workbookViewId="0">
      <selection activeCell="B46" sqref="B46"/>
    </sheetView>
  </sheetViews>
  <sheetFormatPr defaultColWidth="9.140625" defaultRowHeight="15" x14ac:dyDescent="0.25"/>
  <cols>
    <col min="1" max="1" width="40.85546875" style="1" customWidth="1"/>
    <col min="2" max="2" width="22.28515625" style="1" customWidth="1"/>
    <col min="3" max="4" width="21.28515625" style="1" customWidth="1"/>
    <col min="5" max="5" width="18.5703125" style="1" customWidth="1"/>
    <col min="6" max="6" width="16.85546875" style="1" customWidth="1"/>
    <col min="7" max="16384" width="9.140625" style="1"/>
  </cols>
  <sheetData>
    <row r="2" spans="1:6" x14ac:dyDescent="0.25">
      <c r="A2" s="1" t="s">
        <v>25</v>
      </c>
    </row>
    <row r="3" spans="1:6" x14ac:dyDescent="0.25">
      <c r="A3" s="1" t="s">
        <v>26</v>
      </c>
    </row>
    <row r="6" spans="1:6" x14ac:dyDescent="0.25">
      <c r="A6" s="98" t="s">
        <v>21</v>
      </c>
      <c r="B6" s="98"/>
      <c r="C6" s="98"/>
      <c r="D6" s="98"/>
      <c r="E6" s="98"/>
      <c r="F6" s="98"/>
    </row>
    <row r="8" spans="1:6" ht="45" customHeight="1" x14ac:dyDescent="0.25">
      <c r="A8" s="1" t="s">
        <v>22</v>
      </c>
      <c r="B8" s="99" t="s">
        <v>23</v>
      </c>
      <c r="C8" s="99"/>
      <c r="D8" s="1" t="s">
        <v>24</v>
      </c>
      <c r="E8" s="4" t="s">
        <v>28</v>
      </c>
      <c r="F8" s="2" t="s">
        <v>29</v>
      </c>
    </row>
    <row r="12" spans="1:6" ht="15.75" thickBot="1" x14ac:dyDescent="0.3"/>
    <row r="13" spans="1:6" ht="15.75" thickBot="1" x14ac:dyDescent="0.3">
      <c r="A13" s="14" t="s">
        <v>0</v>
      </c>
      <c r="B13" s="100" t="s">
        <v>1</v>
      </c>
      <c r="C13" s="100"/>
      <c r="D13" s="100" t="s">
        <v>2</v>
      </c>
      <c r="E13" s="100"/>
      <c r="F13" s="15" t="s">
        <v>3</v>
      </c>
    </row>
    <row r="14" spans="1:6" s="2" customFormat="1" thickBot="1" x14ac:dyDescent="0.25">
      <c r="A14" s="11" t="s">
        <v>4</v>
      </c>
      <c r="B14" s="12" t="s">
        <v>5</v>
      </c>
      <c r="C14" s="12" t="s">
        <v>6</v>
      </c>
      <c r="D14" s="12" t="s">
        <v>5</v>
      </c>
      <c r="E14" s="12" t="s">
        <v>6</v>
      </c>
      <c r="F14" s="13"/>
    </row>
    <row r="15" spans="1:6" x14ac:dyDescent="0.25">
      <c r="A15" s="8" t="s">
        <v>30</v>
      </c>
      <c r="B15" s="9">
        <v>4111</v>
      </c>
      <c r="C15" s="9"/>
      <c r="D15" s="9">
        <v>5</v>
      </c>
      <c r="E15" s="9"/>
      <c r="F15" s="10"/>
    </row>
    <row r="16" spans="1:6" x14ac:dyDescent="0.25">
      <c r="A16" s="5" t="s">
        <v>7</v>
      </c>
      <c r="B16" s="3">
        <v>82</v>
      </c>
      <c r="C16" s="3"/>
      <c r="D16" s="3" t="s">
        <v>27</v>
      </c>
      <c r="E16" s="3"/>
      <c r="F16" s="6"/>
    </row>
    <row r="17" spans="1:7" x14ac:dyDescent="0.25">
      <c r="A17" s="101" t="s">
        <v>8</v>
      </c>
      <c r="B17" s="3" t="s">
        <v>5</v>
      </c>
      <c r="C17" s="3" t="s">
        <v>9</v>
      </c>
      <c r="D17" s="3" t="s">
        <v>10</v>
      </c>
      <c r="E17" s="3" t="s">
        <v>9</v>
      </c>
      <c r="F17" s="6"/>
    </row>
    <row r="18" spans="1:7" x14ac:dyDescent="0.25">
      <c r="A18" s="102"/>
      <c r="B18" s="3">
        <v>211</v>
      </c>
      <c r="C18" s="3"/>
      <c r="D18" s="3" t="s">
        <v>27</v>
      </c>
      <c r="E18" s="3"/>
      <c r="F18" s="6"/>
    </row>
    <row r="19" spans="1:7" ht="15.75" thickBot="1" x14ac:dyDescent="0.3">
      <c r="A19" s="16" t="s">
        <v>31</v>
      </c>
      <c r="B19" s="17">
        <f>B15+B16-B18</f>
        <v>3982</v>
      </c>
      <c r="C19" s="17"/>
      <c r="D19" s="17">
        <v>5</v>
      </c>
      <c r="E19" s="17"/>
      <c r="F19" s="18"/>
    </row>
    <row r="20" spans="1:7" s="2" customFormat="1" thickBot="1" x14ac:dyDescent="0.25">
      <c r="A20" s="19" t="s">
        <v>11</v>
      </c>
      <c r="B20" s="20" t="s">
        <v>12</v>
      </c>
      <c r="C20" s="20" t="s">
        <v>13</v>
      </c>
      <c r="D20" s="20" t="s">
        <v>12</v>
      </c>
      <c r="E20" s="20" t="s">
        <v>13</v>
      </c>
      <c r="F20" s="21"/>
    </row>
    <row r="21" spans="1:7" x14ac:dyDescent="0.25">
      <c r="A21" s="8" t="s">
        <v>14</v>
      </c>
      <c r="B21" s="9">
        <f>B32</f>
        <v>93633374.599999949</v>
      </c>
      <c r="C21" s="9">
        <f>B21</f>
        <v>93633374.599999949</v>
      </c>
      <c r="D21" s="9">
        <f>B33</f>
        <v>388567.97999999992</v>
      </c>
      <c r="E21" s="9">
        <f>D21</f>
        <v>388567.97999999992</v>
      </c>
      <c r="F21" s="10"/>
    </row>
    <row r="22" spans="1:7" x14ac:dyDescent="0.25">
      <c r="A22" s="5" t="s">
        <v>15</v>
      </c>
      <c r="B22" s="25">
        <f>D37-D22</f>
        <v>24416902.830000002</v>
      </c>
      <c r="C22" s="25">
        <v>24416902.830000002</v>
      </c>
      <c r="D22" s="3">
        <v>26831.47</v>
      </c>
      <c r="E22" s="3">
        <v>26831.47</v>
      </c>
      <c r="F22" s="6"/>
    </row>
    <row r="23" spans="1:7" ht="30" x14ac:dyDescent="0.25">
      <c r="A23" s="7" t="s">
        <v>16</v>
      </c>
      <c r="B23" s="3">
        <f>B38-B39-D23</f>
        <v>191505.96000000008</v>
      </c>
      <c r="C23" s="3">
        <v>191505.96000000008</v>
      </c>
      <c r="D23" s="3">
        <v>12140.630000000001</v>
      </c>
      <c r="E23" s="3">
        <v>12140.630000000001</v>
      </c>
      <c r="F23" s="6"/>
    </row>
    <row r="24" spans="1:7" ht="30" x14ac:dyDescent="0.25">
      <c r="A24" s="7" t="s">
        <v>17</v>
      </c>
      <c r="B24" s="3">
        <f>D34-D24</f>
        <v>26123985.299999997</v>
      </c>
      <c r="C24" s="3">
        <v>26123985.299999997</v>
      </c>
      <c r="D24" s="3">
        <v>44711</v>
      </c>
      <c r="E24" s="3">
        <v>44711</v>
      </c>
      <c r="F24" s="6"/>
    </row>
    <row r="25" spans="1:7" x14ac:dyDescent="0.25">
      <c r="A25" s="5" t="s">
        <v>18</v>
      </c>
      <c r="B25" s="3">
        <f>B35-D25</f>
        <v>730508.07</v>
      </c>
      <c r="C25" s="3">
        <v>730508.07</v>
      </c>
      <c r="D25" s="3">
        <v>899</v>
      </c>
      <c r="E25" s="3">
        <v>899</v>
      </c>
      <c r="F25" s="6"/>
    </row>
    <row r="26" spans="1:7" ht="30.75" thickBot="1" x14ac:dyDescent="0.3">
      <c r="A26" s="22" t="s">
        <v>19</v>
      </c>
      <c r="B26" s="17">
        <f>B36-D26</f>
        <v>1945800</v>
      </c>
      <c r="C26" s="17">
        <v>1945800</v>
      </c>
      <c r="D26" s="17">
        <v>2400</v>
      </c>
      <c r="E26" s="17">
        <v>2400</v>
      </c>
      <c r="F26" s="18"/>
    </row>
    <row r="27" spans="1:7" ht="23.25" customHeight="1" thickBot="1" x14ac:dyDescent="0.3">
      <c r="A27" s="14" t="s">
        <v>20</v>
      </c>
      <c r="B27" s="23">
        <f>SUM(B21+B22+B23+B24)</f>
        <v>144365768.68999994</v>
      </c>
      <c r="C27" s="23">
        <f>SUM(C21+C22+C23+C24)</f>
        <v>144365768.68999994</v>
      </c>
      <c r="D27" s="23">
        <f>SUM(D21+D22+D23+D24)</f>
        <v>472251.07999999996</v>
      </c>
      <c r="E27" s="23">
        <f>SUM(E21+E22+E23+E24)</f>
        <v>472251.07999999996</v>
      </c>
      <c r="F27" s="24"/>
    </row>
    <row r="28" spans="1:7" ht="23.25" customHeight="1" x14ac:dyDescent="0.25">
      <c r="B28" s="52">
        <f>C27+D27</f>
        <v>144838019.76999995</v>
      </c>
      <c r="C28" s="35"/>
      <c r="D28" s="35"/>
      <c r="E28" s="35"/>
      <c r="F28" s="35"/>
    </row>
    <row r="29" spans="1:7" ht="15.75" thickBot="1" x14ac:dyDescent="0.3">
      <c r="B29" s="44">
        <f>SUM(B32+B33+D34+D37+B38-B39)</f>
        <v>144838019.76999995</v>
      </c>
    </row>
    <row r="30" spans="1:7" x14ac:dyDescent="0.25">
      <c r="A30" s="36"/>
      <c r="B30" s="37" t="s">
        <v>33</v>
      </c>
      <c r="C30" s="38" t="s">
        <v>34</v>
      </c>
      <c r="D30" s="38" t="s">
        <v>34</v>
      </c>
      <c r="E30" s="39" t="s">
        <v>35</v>
      </c>
      <c r="F30" s="39" t="s">
        <v>35</v>
      </c>
      <c r="G30" s="35"/>
    </row>
    <row r="31" spans="1:7" x14ac:dyDescent="0.25">
      <c r="A31" s="2" t="s">
        <v>32</v>
      </c>
      <c r="B31" s="27"/>
      <c r="C31" s="3"/>
      <c r="D31" s="40"/>
      <c r="E31" s="6"/>
      <c r="F31" s="34"/>
    </row>
    <row r="32" spans="1:7" x14ac:dyDescent="0.25">
      <c r="A32" s="1" t="s">
        <v>37</v>
      </c>
      <c r="B32" s="47">
        <v>93633374.599999949</v>
      </c>
      <c r="C32" s="29"/>
      <c r="D32" s="41">
        <v>93633374.599999994</v>
      </c>
      <c r="E32" s="30">
        <f t="shared" ref="E32:E38" si="0">B32-C32</f>
        <v>93633374.599999949</v>
      </c>
      <c r="F32" s="34">
        <f>B32-D32</f>
        <v>0</v>
      </c>
    </row>
    <row r="33" spans="1:6" x14ac:dyDescent="0.25">
      <c r="A33" s="1" t="s">
        <v>38</v>
      </c>
      <c r="B33" s="47">
        <v>388567.97999999992</v>
      </c>
      <c r="C33" s="29"/>
      <c r="D33" s="29">
        <f>E21</f>
        <v>388567.97999999992</v>
      </c>
      <c r="E33" s="30">
        <f t="shared" si="0"/>
        <v>388567.97999999992</v>
      </c>
      <c r="F33" s="34">
        <f t="shared" ref="F33:F38" si="1">B33-D33</f>
        <v>0</v>
      </c>
    </row>
    <row r="34" spans="1:6" ht="30" x14ac:dyDescent="0.25">
      <c r="A34" s="26" t="s">
        <v>36</v>
      </c>
      <c r="B34" s="51">
        <v>26533895.969999995</v>
      </c>
      <c r="C34" s="29"/>
      <c r="D34" s="50">
        <f>C24+E24</f>
        <v>26168696.299999997</v>
      </c>
      <c r="E34" s="30">
        <f t="shared" si="0"/>
        <v>26533895.969999995</v>
      </c>
      <c r="F34" s="34">
        <f>B34-D34</f>
        <v>365199.66999999806</v>
      </c>
    </row>
    <row r="35" spans="1:6" ht="20.25" customHeight="1" x14ac:dyDescent="0.25">
      <c r="A35" s="43" t="s">
        <v>18</v>
      </c>
      <c r="B35" s="47">
        <v>731407.07</v>
      </c>
      <c r="C35" s="29"/>
      <c r="D35" s="41">
        <v>731407.07</v>
      </c>
      <c r="E35" s="30">
        <f>B35-C35</f>
        <v>731407.07</v>
      </c>
      <c r="F35" s="34">
        <f t="shared" ref="F35:F36" si="2">B35-D35</f>
        <v>0</v>
      </c>
    </row>
    <row r="36" spans="1:6" ht="30" x14ac:dyDescent="0.25">
      <c r="A36" s="43" t="s">
        <v>19</v>
      </c>
      <c r="B36" s="47">
        <v>1948200</v>
      </c>
      <c r="C36" s="29"/>
      <c r="D36" s="41">
        <v>1948200</v>
      </c>
      <c r="E36" s="30">
        <f>B36-C36</f>
        <v>1948200</v>
      </c>
      <c r="F36" s="34">
        <f t="shared" si="2"/>
        <v>0</v>
      </c>
    </row>
    <row r="37" spans="1:6" x14ac:dyDescent="0.25">
      <c r="A37" s="1" t="s">
        <v>15</v>
      </c>
      <c r="B37" s="28">
        <v>24524952.680000003</v>
      </c>
      <c r="C37" s="31"/>
      <c r="D37" s="46">
        <f>C22+E22</f>
        <v>24443734.300000001</v>
      </c>
      <c r="E37" s="30">
        <f t="shared" si="0"/>
        <v>24524952.680000003</v>
      </c>
      <c r="F37" s="34">
        <f t="shared" si="1"/>
        <v>81218.380000002682</v>
      </c>
    </row>
    <row r="38" spans="1:6" ht="30.75" thickBot="1" x14ac:dyDescent="0.3">
      <c r="A38" s="26" t="s">
        <v>39</v>
      </c>
      <c r="B38" s="48">
        <v>1427559.59</v>
      </c>
      <c r="C38" s="32"/>
      <c r="D38" s="42">
        <v>1427559.59</v>
      </c>
      <c r="E38" s="33">
        <f t="shared" si="0"/>
        <v>1427559.59</v>
      </c>
      <c r="F38" s="34">
        <f t="shared" si="1"/>
        <v>0</v>
      </c>
    </row>
    <row r="39" spans="1:6" x14ac:dyDescent="0.25">
      <c r="A39" s="43" t="s">
        <v>40</v>
      </c>
      <c r="B39" s="49">
        <v>1223913</v>
      </c>
      <c r="C39" s="44"/>
      <c r="D39" s="44"/>
      <c r="F39" s="35"/>
    </row>
    <row r="40" spans="1:6" x14ac:dyDescent="0.25">
      <c r="B40" s="45">
        <f>SUM(B32+B33+B34+B37+B38)</f>
        <v>146508350.81999996</v>
      </c>
    </row>
    <row r="41" spans="1:6" x14ac:dyDescent="0.25">
      <c r="B41" s="44">
        <f>SUM(B32+B33+D34+D37+B38-B39)-B29</f>
        <v>0</v>
      </c>
    </row>
    <row r="43" spans="1:6" x14ac:dyDescent="0.25">
      <c r="B43" s="44"/>
    </row>
  </sheetData>
  <mergeCells count="5">
    <mergeCell ref="A6:F6"/>
    <mergeCell ref="B8:C8"/>
    <mergeCell ref="B13:C13"/>
    <mergeCell ref="D13:E13"/>
    <mergeCell ref="A17:A1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2"/>
  <sheetViews>
    <sheetView topLeftCell="A11" workbookViewId="0">
      <selection activeCell="B46" sqref="B46"/>
    </sheetView>
  </sheetViews>
  <sheetFormatPr defaultColWidth="9.140625" defaultRowHeight="15" x14ac:dyDescent="0.25"/>
  <cols>
    <col min="1" max="1" width="40.85546875" style="1" customWidth="1"/>
    <col min="2" max="2" width="22.28515625" style="1" customWidth="1"/>
    <col min="3" max="3" width="22" style="1" customWidth="1"/>
    <col min="4" max="4" width="20.7109375" style="1" customWidth="1"/>
    <col min="5" max="5" width="20.42578125" style="1" customWidth="1"/>
    <col min="6" max="6" width="16.85546875" style="1" customWidth="1"/>
    <col min="7" max="7" width="17.42578125" style="1" customWidth="1"/>
    <col min="8" max="8" width="12.5703125" style="1" customWidth="1"/>
    <col min="9" max="16384" width="9.140625" style="1"/>
  </cols>
  <sheetData>
    <row r="2" spans="1:6" x14ac:dyDescent="0.25">
      <c r="A2" s="1" t="s">
        <v>25</v>
      </c>
    </row>
    <row r="3" spans="1:6" x14ac:dyDescent="0.25">
      <c r="A3" s="1" t="s">
        <v>26</v>
      </c>
    </row>
    <row r="6" spans="1:6" x14ac:dyDescent="0.25">
      <c r="A6" s="98" t="s">
        <v>21</v>
      </c>
      <c r="B6" s="98"/>
      <c r="C6" s="98"/>
      <c r="D6" s="98"/>
      <c r="E6" s="98"/>
      <c r="F6" s="98"/>
    </row>
    <row r="8" spans="1:6" ht="45" customHeight="1" x14ac:dyDescent="0.25">
      <c r="A8" s="1" t="s">
        <v>22</v>
      </c>
      <c r="B8" s="99" t="s">
        <v>23</v>
      </c>
      <c r="C8" s="99"/>
      <c r="D8" s="1" t="s">
        <v>24</v>
      </c>
      <c r="E8" s="4" t="s">
        <v>41</v>
      </c>
      <c r="F8" s="2" t="s">
        <v>42</v>
      </c>
    </row>
    <row r="12" spans="1:6" ht="15.75" thickBot="1" x14ac:dyDescent="0.3"/>
    <row r="13" spans="1:6" ht="15.75" thickBot="1" x14ac:dyDescent="0.3">
      <c r="A13" s="14" t="s">
        <v>0</v>
      </c>
      <c r="B13" s="100" t="s">
        <v>1</v>
      </c>
      <c r="C13" s="100"/>
      <c r="D13" s="100" t="s">
        <v>2</v>
      </c>
      <c r="E13" s="100"/>
      <c r="F13" s="15" t="s">
        <v>3</v>
      </c>
    </row>
    <row r="14" spans="1:6" s="2" customFormat="1" thickBot="1" x14ac:dyDescent="0.25">
      <c r="A14" s="11" t="s">
        <v>4</v>
      </c>
      <c r="B14" s="12" t="s">
        <v>5</v>
      </c>
      <c r="C14" s="12" t="s">
        <v>6</v>
      </c>
      <c r="D14" s="12" t="s">
        <v>5</v>
      </c>
      <c r="E14" s="12" t="s">
        <v>6</v>
      </c>
      <c r="F14" s="13"/>
    </row>
    <row r="15" spans="1:6" x14ac:dyDescent="0.25">
      <c r="A15" s="8" t="s">
        <v>43</v>
      </c>
      <c r="B15" s="9">
        <v>3980</v>
      </c>
      <c r="C15" s="9"/>
      <c r="D15" s="9">
        <v>5</v>
      </c>
      <c r="E15" s="9"/>
      <c r="F15" s="10"/>
    </row>
    <row r="16" spans="1:6" x14ac:dyDescent="0.25">
      <c r="A16" s="5" t="s">
        <v>7</v>
      </c>
      <c r="B16" s="66">
        <v>93</v>
      </c>
      <c r="C16" s="3"/>
      <c r="D16" s="3">
        <v>3</v>
      </c>
      <c r="E16" s="3"/>
      <c r="F16" s="6"/>
    </row>
    <row r="17" spans="1:8" x14ac:dyDescent="0.25">
      <c r="A17" s="101" t="s">
        <v>8</v>
      </c>
      <c r="B17" s="66">
        <v>341</v>
      </c>
      <c r="C17" s="3"/>
      <c r="D17" s="3"/>
      <c r="E17" s="3"/>
      <c r="F17" s="6"/>
    </row>
    <row r="18" spans="1:8" x14ac:dyDescent="0.25">
      <c r="A18" s="102"/>
      <c r="B18" s="3"/>
      <c r="C18" s="3"/>
      <c r="D18" s="3"/>
      <c r="E18" s="3"/>
      <c r="F18" s="6"/>
    </row>
    <row r="19" spans="1:8" ht="15.75" thickBot="1" x14ac:dyDescent="0.3">
      <c r="A19" s="16" t="s">
        <v>44</v>
      </c>
      <c r="B19" s="17">
        <f>B15+B16-B17</f>
        <v>3732</v>
      </c>
      <c r="C19" s="17"/>
      <c r="D19" s="17">
        <v>8</v>
      </c>
      <c r="E19" s="17"/>
      <c r="F19" s="18"/>
      <c r="H19" s="53"/>
    </row>
    <row r="20" spans="1:8" s="2" customFormat="1" thickBot="1" x14ac:dyDescent="0.25">
      <c r="A20" s="19" t="s">
        <v>11</v>
      </c>
      <c r="B20" s="20" t="s">
        <v>12</v>
      </c>
      <c r="C20" s="20" t="s">
        <v>13</v>
      </c>
      <c r="D20" s="20" t="s">
        <v>12</v>
      </c>
      <c r="E20" s="20" t="s">
        <v>13</v>
      </c>
      <c r="F20" s="21"/>
      <c r="H20" s="54"/>
    </row>
    <row r="21" spans="1:8" x14ac:dyDescent="0.25">
      <c r="A21" s="8" t="s">
        <v>14</v>
      </c>
      <c r="B21" s="9">
        <v>101286524.13999999</v>
      </c>
      <c r="C21" s="9">
        <v>101286524.13999999</v>
      </c>
      <c r="D21" s="9">
        <f>B33</f>
        <v>464686.44</v>
      </c>
      <c r="E21" s="9">
        <f>B33</f>
        <v>464686.44</v>
      </c>
      <c r="F21" s="10"/>
    </row>
    <row r="22" spans="1:8" x14ac:dyDescent="0.25">
      <c r="A22" s="5" t="s">
        <v>15</v>
      </c>
      <c r="B22" s="25">
        <f>B37-D22</f>
        <v>24956461.960000001</v>
      </c>
      <c r="C22" s="25">
        <v>24805517.079999998</v>
      </c>
      <c r="D22" s="3">
        <v>36218</v>
      </c>
      <c r="E22" s="3">
        <v>36218</v>
      </c>
      <c r="F22" s="6"/>
    </row>
    <row r="23" spans="1:8" ht="30" x14ac:dyDescent="0.25">
      <c r="A23" s="7" t="s">
        <v>16</v>
      </c>
      <c r="B23" s="3">
        <f>B39-D23</f>
        <v>827654.90000000084</v>
      </c>
      <c r="C23" s="66">
        <v>827654.73999999987</v>
      </c>
      <c r="D23" s="3">
        <v>8070</v>
      </c>
      <c r="E23" s="3">
        <v>8070</v>
      </c>
      <c r="F23" s="6"/>
      <c r="G23" s="53"/>
    </row>
    <row r="24" spans="1:8" ht="30" x14ac:dyDescent="0.25">
      <c r="A24" s="7" t="s">
        <v>17</v>
      </c>
      <c r="B24" s="3">
        <v>27309604.700000003</v>
      </c>
      <c r="C24" s="3">
        <v>27309604.700000003</v>
      </c>
      <c r="D24" s="3">
        <v>76386</v>
      </c>
      <c r="E24" s="3">
        <v>76386</v>
      </c>
      <c r="F24" s="6"/>
      <c r="G24" s="53"/>
    </row>
    <row r="25" spans="1:8" x14ac:dyDescent="0.25">
      <c r="A25" s="5" t="s">
        <v>18</v>
      </c>
      <c r="B25" s="3">
        <v>826882.4800000001</v>
      </c>
      <c r="C25" s="3">
        <v>826882.4800000001</v>
      </c>
      <c r="D25" s="3"/>
      <c r="E25" s="3"/>
      <c r="F25" s="6"/>
    </row>
    <row r="26" spans="1:8" ht="30.75" thickBot="1" x14ac:dyDescent="0.3">
      <c r="A26" s="22" t="s">
        <v>19</v>
      </c>
      <c r="B26" s="17">
        <v>1852400</v>
      </c>
      <c r="C26" s="17">
        <v>1852400</v>
      </c>
      <c r="D26" s="17"/>
      <c r="E26" s="17"/>
      <c r="F26" s="18"/>
    </row>
    <row r="27" spans="1:8" ht="23.25" customHeight="1" thickBot="1" x14ac:dyDescent="0.3">
      <c r="A27" s="19" t="s">
        <v>20</v>
      </c>
      <c r="B27" s="20">
        <f>SUM(B21+B22+B23+B24)</f>
        <v>154380245.69999999</v>
      </c>
      <c r="C27" s="20">
        <f>SUM(C21+C22+C23+C24)</f>
        <v>154229300.65999997</v>
      </c>
      <c r="D27" s="20">
        <f t="shared" ref="D27:E27" si="0">SUM(D21+D22+D23+D24)</f>
        <v>585360.43999999994</v>
      </c>
      <c r="E27" s="20">
        <f t="shared" si="0"/>
        <v>585360.43999999994</v>
      </c>
      <c r="F27" s="21"/>
    </row>
    <row r="28" spans="1:8" ht="23.25" customHeight="1" x14ac:dyDescent="0.25">
      <c r="B28" s="52"/>
      <c r="C28" s="35"/>
      <c r="D28" s="35"/>
      <c r="E28" s="35"/>
      <c r="F28" s="35"/>
    </row>
    <row r="29" spans="1:8" ht="15.75" thickBot="1" x14ac:dyDescent="0.3">
      <c r="B29" s="44"/>
      <c r="F29" s="2" t="s">
        <v>46</v>
      </c>
    </row>
    <row r="30" spans="1:8" ht="15.75" thickBot="1" x14ac:dyDescent="0.3">
      <c r="A30" s="55"/>
      <c r="B30" s="56" t="s">
        <v>33</v>
      </c>
      <c r="C30" s="56" t="s">
        <v>34</v>
      </c>
      <c r="D30" s="56" t="s">
        <v>47</v>
      </c>
      <c r="E30" s="56" t="s">
        <v>35</v>
      </c>
      <c r="F30" s="56" t="s">
        <v>35</v>
      </c>
    </row>
    <row r="31" spans="1:8" ht="15.75" thickBot="1" x14ac:dyDescent="0.3">
      <c r="A31" s="57" t="s">
        <v>32</v>
      </c>
      <c r="B31" s="62"/>
      <c r="C31" s="62"/>
      <c r="D31" s="62"/>
      <c r="E31" s="62"/>
      <c r="F31" s="62"/>
    </row>
    <row r="32" spans="1:8" ht="15.75" thickBot="1" x14ac:dyDescent="0.3">
      <c r="A32" s="58" t="s">
        <v>37</v>
      </c>
      <c r="B32" s="60">
        <v>101286524.14000003</v>
      </c>
      <c r="C32" s="60"/>
      <c r="D32" s="60">
        <f>C21</f>
        <v>101286524.13999999</v>
      </c>
      <c r="E32" s="60">
        <f t="shared" ref="E32:E37" si="1">B32-C32</f>
        <v>101286524.14000003</v>
      </c>
      <c r="F32" s="62">
        <f>B32-D32</f>
        <v>0</v>
      </c>
      <c r="H32" s="44"/>
    </row>
    <row r="33" spans="1:8" ht="15.75" thickBot="1" x14ac:dyDescent="0.3">
      <c r="A33" s="58" t="s">
        <v>38</v>
      </c>
      <c r="B33" s="60">
        <v>464686.44</v>
      </c>
      <c r="C33" s="60"/>
      <c r="D33" s="60">
        <f>E21</f>
        <v>464686.44</v>
      </c>
      <c r="E33" s="60">
        <f t="shared" si="1"/>
        <v>464686.44</v>
      </c>
      <c r="F33" s="62">
        <f t="shared" ref="F33:F39" si="2">B33-D33</f>
        <v>0</v>
      </c>
    </row>
    <row r="34" spans="1:8" ht="44.25" thickBot="1" x14ac:dyDescent="0.3">
      <c r="A34" s="59" t="s">
        <v>36</v>
      </c>
      <c r="B34" s="63">
        <v>27385990.699999996</v>
      </c>
      <c r="C34" s="60"/>
      <c r="D34" s="60">
        <f>C24+E24</f>
        <v>27385990.700000003</v>
      </c>
      <c r="E34" s="60">
        <f t="shared" si="1"/>
        <v>27385990.699999996</v>
      </c>
      <c r="F34" s="62">
        <f>B34-D34</f>
        <v>0</v>
      </c>
    </row>
    <row r="35" spans="1:8" ht="15.75" thickBot="1" x14ac:dyDescent="0.3">
      <c r="A35" s="61" t="s">
        <v>18</v>
      </c>
      <c r="B35" s="60">
        <v>826882.48000000021</v>
      </c>
      <c r="C35" s="60"/>
      <c r="D35" s="60">
        <f>C25</f>
        <v>826882.4800000001</v>
      </c>
      <c r="E35" s="60">
        <f>B35-C35</f>
        <v>826882.48000000021</v>
      </c>
      <c r="F35" s="62">
        <f t="shared" ref="F35:F36" si="3">B35-D35</f>
        <v>0</v>
      </c>
      <c r="G35" s="44"/>
    </row>
    <row r="36" spans="1:8" ht="30.75" thickBot="1" x14ac:dyDescent="0.3">
      <c r="A36" s="61" t="s">
        <v>19</v>
      </c>
      <c r="B36" s="60">
        <v>1852400.0000000002</v>
      </c>
      <c r="C36" s="60"/>
      <c r="D36" s="60">
        <f>C26</f>
        <v>1852400</v>
      </c>
      <c r="E36" s="60">
        <f>B36-C36</f>
        <v>1852400.0000000002</v>
      </c>
      <c r="F36" s="62">
        <f t="shared" si="3"/>
        <v>0</v>
      </c>
    </row>
    <row r="37" spans="1:8" ht="15.75" thickBot="1" x14ac:dyDescent="0.3">
      <c r="A37" s="58" t="s">
        <v>15</v>
      </c>
      <c r="B37" s="60">
        <v>24992679.960000001</v>
      </c>
      <c r="C37" s="64"/>
      <c r="D37" s="64">
        <f>C22+E22</f>
        <v>24841735.079999998</v>
      </c>
      <c r="E37" s="60">
        <f t="shared" si="1"/>
        <v>24992679.960000001</v>
      </c>
      <c r="F37" s="62">
        <f t="shared" si="2"/>
        <v>150944.88000000268</v>
      </c>
      <c r="H37" s="53">
        <f>F37-205803.01</f>
        <v>-54858.129999997327</v>
      </c>
    </row>
    <row r="38" spans="1:8" ht="21" customHeight="1" thickBot="1" x14ac:dyDescent="0.3">
      <c r="A38" s="57" t="s">
        <v>45</v>
      </c>
      <c r="B38" s="63">
        <v>2619365.9000000008</v>
      </c>
      <c r="C38" s="64"/>
      <c r="D38" s="64"/>
      <c r="E38" s="60"/>
      <c r="F38" s="62"/>
    </row>
    <row r="39" spans="1:8" ht="30.75" thickBot="1" x14ac:dyDescent="0.3">
      <c r="A39" s="61" t="s">
        <v>39</v>
      </c>
      <c r="B39" s="60">
        <f>B38-B40</f>
        <v>835724.90000000084</v>
      </c>
      <c r="C39" s="64"/>
      <c r="D39" s="64">
        <f>C23+E23</f>
        <v>835724.73999999987</v>
      </c>
      <c r="E39" s="64">
        <f>B39-C39</f>
        <v>835724.90000000084</v>
      </c>
      <c r="F39" s="62">
        <f t="shared" si="2"/>
        <v>0.16000000096391886</v>
      </c>
    </row>
    <row r="40" spans="1:8" ht="15.75" thickBot="1" x14ac:dyDescent="0.3">
      <c r="A40" s="61" t="s">
        <v>40</v>
      </c>
      <c r="B40" s="60">
        <v>1783641</v>
      </c>
      <c r="C40" s="64"/>
      <c r="D40" s="64"/>
      <c r="E40" s="65"/>
      <c r="F40" s="62"/>
    </row>
    <row r="41" spans="1:8" x14ac:dyDescent="0.25">
      <c r="B41" s="45"/>
    </row>
    <row r="42" spans="1:8" x14ac:dyDescent="0.25">
      <c r="B42" s="44"/>
    </row>
  </sheetData>
  <mergeCells count="5">
    <mergeCell ref="A6:F6"/>
    <mergeCell ref="B8:C8"/>
    <mergeCell ref="B13:C13"/>
    <mergeCell ref="D13:E13"/>
    <mergeCell ref="A17:A1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3"/>
  <sheetViews>
    <sheetView topLeftCell="A19" workbookViewId="0">
      <selection activeCell="B46" sqref="B46"/>
    </sheetView>
  </sheetViews>
  <sheetFormatPr defaultColWidth="9.140625" defaultRowHeight="15" x14ac:dyDescent="0.25"/>
  <cols>
    <col min="1" max="1" width="40.85546875" style="1" customWidth="1"/>
    <col min="2" max="2" width="22.28515625" style="1" customWidth="1"/>
    <col min="3" max="3" width="22" style="1" customWidth="1"/>
    <col min="4" max="4" width="20.7109375" style="1" customWidth="1"/>
    <col min="5" max="5" width="20.42578125" style="1" customWidth="1"/>
    <col min="6" max="6" width="16.85546875" style="1" customWidth="1"/>
    <col min="7" max="7" width="15.28515625" style="1" customWidth="1"/>
    <col min="8" max="16384" width="9.140625" style="1"/>
  </cols>
  <sheetData>
    <row r="2" spans="1:6" x14ac:dyDescent="0.25">
      <c r="A2" s="1" t="s">
        <v>25</v>
      </c>
    </row>
    <row r="3" spans="1:6" x14ac:dyDescent="0.25">
      <c r="A3" s="1" t="s">
        <v>26</v>
      </c>
    </row>
    <row r="6" spans="1:6" x14ac:dyDescent="0.25">
      <c r="A6" s="98" t="s">
        <v>21</v>
      </c>
      <c r="B6" s="98"/>
      <c r="C6" s="98"/>
      <c r="D6" s="98"/>
      <c r="E6" s="98"/>
      <c r="F6" s="98"/>
    </row>
    <row r="8" spans="1:6" ht="45" customHeight="1" x14ac:dyDescent="0.25">
      <c r="A8" s="1" t="s">
        <v>22</v>
      </c>
      <c r="B8" s="99" t="s">
        <v>23</v>
      </c>
      <c r="C8" s="99"/>
      <c r="D8" s="1" t="s">
        <v>24</v>
      </c>
      <c r="E8" s="4" t="s">
        <v>48</v>
      </c>
      <c r="F8" s="2" t="s">
        <v>49</v>
      </c>
    </row>
    <row r="12" spans="1:6" ht="15.75" thickBot="1" x14ac:dyDescent="0.3"/>
    <row r="13" spans="1:6" ht="15.75" thickBot="1" x14ac:dyDescent="0.3">
      <c r="A13" s="14" t="s">
        <v>0</v>
      </c>
      <c r="B13" s="100" t="s">
        <v>1</v>
      </c>
      <c r="C13" s="100"/>
      <c r="D13" s="100" t="s">
        <v>2</v>
      </c>
      <c r="E13" s="100"/>
      <c r="F13" s="15" t="s">
        <v>3</v>
      </c>
    </row>
    <row r="14" spans="1:6" s="2" customFormat="1" thickBot="1" x14ac:dyDescent="0.25">
      <c r="A14" s="11" t="s">
        <v>4</v>
      </c>
      <c r="B14" s="12" t="s">
        <v>5</v>
      </c>
      <c r="C14" s="12" t="s">
        <v>6</v>
      </c>
      <c r="D14" s="12" t="s">
        <v>5</v>
      </c>
      <c r="E14" s="12" t="s">
        <v>6</v>
      </c>
      <c r="F14" s="13"/>
    </row>
    <row r="15" spans="1:6" x14ac:dyDescent="0.25">
      <c r="A15" s="8" t="s">
        <v>50</v>
      </c>
      <c r="B15" s="9">
        <v>3732</v>
      </c>
      <c r="C15" s="9"/>
      <c r="D15" s="9">
        <v>8</v>
      </c>
      <c r="E15" s="9"/>
      <c r="F15" s="10"/>
    </row>
    <row r="16" spans="1:6" x14ac:dyDescent="0.25">
      <c r="A16" s="5" t="s">
        <v>7</v>
      </c>
      <c r="B16" s="66">
        <v>438</v>
      </c>
      <c r="C16" s="3"/>
      <c r="D16" s="3">
        <v>1</v>
      </c>
      <c r="E16" s="3"/>
      <c r="F16" s="6"/>
    </row>
    <row r="17" spans="1:8" x14ac:dyDescent="0.25">
      <c r="A17" s="101" t="s">
        <v>8</v>
      </c>
      <c r="B17" s="66">
        <v>635</v>
      </c>
      <c r="C17" s="3"/>
      <c r="D17" s="3">
        <v>1</v>
      </c>
      <c r="E17" s="3"/>
      <c r="F17" s="6"/>
    </row>
    <row r="18" spans="1:8" x14ac:dyDescent="0.25">
      <c r="A18" s="102"/>
      <c r="B18" s="3"/>
      <c r="C18" s="3"/>
      <c r="D18" s="3"/>
      <c r="E18" s="3"/>
      <c r="F18" s="6"/>
    </row>
    <row r="19" spans="1:8" ht="15.75" thickBot="1" x14ac:dyDescent="0.3">
      <c r="A19" s="16" t="s">
        <v>51</v>
      </c>
      <c r="B19" s="17">
        <f>B15+B16-B17</f>
        <v>3535</v>
      </c>
      <c r="C19" s="17"/>
      <c r="D19" s="17">
        <f>D15+D16-D17</f>
        <v>8</v>
      </c>
      <c r="E19" s="17"/>
      <c r="F19" s="18"/>
      <c r="H19" s="53"/>
    </row>
    <row r="20" spans="1:8" s="2" customFormat="1" thickBot="1" x14ac:dyDescent="0.25">
      <c r="A20" s="19" t="s">
        <v>11</v>
      </c>
      <c r="B20" s="20" t="s">
        <v>12</v>
      </c>
      <c r="C20" s="20" t="s">
        <v>13</v>
      </c>
      <c r="D20" s="20" t="s">
        <v>12</v>
      </c>
      <c r="E20" s="20" t="s">
        <v>13</v>
      </c>
      <c r="F20" s="21"/>
      <c r="H20" s="54"/>
    </row>
    <row r="21" spans="1:8" x14ac:dyDescent="0.25">
      <c r="A21" s="8" t="s">
        <v>14</v>
      </c>
      <c r="B21" s="9">
        <v>103510874.23</v>
      </c>
      <c r="C21" s="9">
        <v>103510874.23</v>
      </c>
      <c r="D21" s="9">
        <f>B33</f>
        <v>500400.00000000006</v>
      </c>
      <c r="E21" s="9">
        <f>B33</f>
        <v>500400.00000000006</v>
      </c>
      <c r="F21" s="10"/>
    </row>
    <row r="22" spans="1:8" x14ac:dyDescent="0.25">
      <c r="A22" s="5" t="s">
        <v>15</v>
      </c>
      <c r="B22" s="25">
        <v>25466128.299999997</v>
      </c>
      <c r="C22" s="25">
        <v>25466128.299999997</v>
      </c>
      <c r="D22" s="3">
        <v>56990.18</v>
      </c>
      <c r="E22" s="3">
        <v>56990.18</v>
      </c>
      <c r="F22" s="6"/>
    </row>
    <row r="23" spans="1:8" ht="30" x14ac:dyDescent="0.25">
      <c r="A23" s="7" t="s">
        <v>16</v>
      </c>
      <c r="B23" s="3">
        <v>1109300.5</v>
      </c>
      <c r="C23" s="66">
        <v>1109300.51</v>
      </c>
      <c r="D23" s="3">
        <v>10300.68</v>
      </c>
      <c r="E23" s="3">
        <v>10300.68</v>
      </c>
      <c r="F23" s="6"/>
      <c r="G23" s="53"/>
    </row>
    <row r="24" spans="1:8" ht="30" x14ac:dyDescent="0.25">
      <c r="A24" s="7" t="s">
        <v>17</v>
      </c>
      <c r="B24" s="3">
        <v>29322582.023999996</v>
      </c>
      <c r="C24" s="3">
        <v>29322582.023999996</v>
      </c>
      <c r="D24" s="3">
        <v>92082.5</v>
      </c>
      <c r="E24" s="3">
        <v>92082.5</v>
      </c>
      <c r="F24" s="6"/>
      <c r="G24" s="53"/>
    </row>
    <row r="25" spans="1:8" x14ac:dyDescent="0.25">
      <c r="A25" s="5" t="s">
        <v>18</v>
      </c>
      <c r="B25" s="3">
        <v>837465.36399999994</v>
      </c>
      <c r="C25" s="3">
        <v>837465.36399999994</v>
      </c>
      <c r="D25" s="3"/>
      <c r="E25" s="3"/>
      <c r="F25" s="6"/>
    </row>
    <row r="26" spans="1:8" ht="30.75" thickBot="1" x14ac:dyDescent="0.3">
      <c r="A26" s="22" t="s">
        <v>19</v>
      </c>
      <c r="B26" s="17">
        <v>1733520</v>
      </c>
      <c r="C26" s="17">
        <v>1733520</v>
      </c>
      <c r="D26" s="17"/>
      <c r="E26" s="17"/>
      <c r="F26" s="18"/>
    </row>
    <row r="27" spans="1:8" ht="23.25" customHeight="1" thickBot="1" x14ac:dyDescent="0.3">
      <c r="A27" s="19" t="s">
        <v>20</v>
      </c>
      <c r="B27" s="20">
        <f>SUM(B21+B22+B23+B24)</f>
        <v>159408885.05399999</v>
      </c>
      <c r="C27" s="20">
        <f>SUM(C21+C22+C23+C24)</f>
        <v>159408885.06400001</v>
      </c>
      <c r="D27" s="20">
        <f t="shared" ref="D27:E27" si="0">SUM(D21+D22+D23+D24)</f>
        <v>659773.3600000001</v>
      </c>
      <c r="E27" s="20">
        <f t="shared" si="0"/>
        <v>659773.3600000001</v>
      </c>
      <c r="F27" s="21"/>
    </row>
    <row r="28" spans="1:8" ht="23.25" customHeight="1" x14ac:dyDescent="0.25">
      <c r="B28" s="52"/>
      <c r="C28" s="35"/>
      <c r="D28" s="35"/>
      <c r="E28" s="35"/>
      <c r="F28" s="35"/>
    </row>
    <row r="29" spans="1:8" ht="15.75" thickBot="1" x14ac:dyDescent="0.3">
      <c r="B29" s="44"/>
      <c r="F29" s="2" t="s">
        <v>46</v>
      </c>
    </row>
    <row r="30" spans="1:8" ht="15.75" thickBot="1" x14ac:dyDescent="0.3">
      <c r="A30" s="55"/>
      <c r="B30" s="56" t="s">
        <v>33</v>
      </c>
      <c r="C30" s="56" t="s">
        <v>34</v>
      </c>
      <c r="D30" s="56" t="s">
        <v>47</v>
      </c>
      <c r="E30" s="56" t="s">
        <v>35</v>
      </c>
      <c r="F30" s="56" t="s">
        <v>35</v>
      </c>
    </row>
    <row r="31" spans="1:8" ht="15.75" thickBot="1" x14ac:dyDescent="0.3">
      <c r="A31" s="57" t="s">
        <v>32</v>
      </c>
      <c r="B31" s="62"/>
      <c r="C31" s="62"/>
      <c r="D31" s="62"/>
      <c r="E31" s="62"/>
      <c r="F31" s="62"/>
    </row>
    <row r="32" spans="1:8" ht="15.75" thickBot="1" x14ac:dyDescent="0.3">
      <c r="A32" s="58" t="s">
        <v>37</v>
      </c>
      <c r="B32" s="60">
        <v>103510874.22999999</v>
      </c>
      <c r="C32" s="60"/>
      <c r="D32" s="60">
        <f>C21</f>
        <v>103510874.23</v>
      </c>
      <c r="E32" s="60">
        <f t="shared" ref="E32:E37" si="1">B32-C32</f>
        <v>103510874.22999999</v>
      </c>
      <c r="F32" s="62">
        <f>B32-D32</f>
        <v>0</v>
      </c>
    </row>
    <row r="33" spans="1:6" ht="15.75" thickBot="1" x14ac:dyDescent="0.3">
      <c r="A33" s="58" t="s">
        <v>38</v>
      </c>
      <c r="B33" s="60">
        <v>500400.00000000006</v>
      </c>
      <c r="C33" s="60"/>
      <c r="D33" s="60">
        <f>E21</f>
        <v>500400.00000000006</v>
      </c>
      <c r="E33" s="60">
        <f t="shared" si="1"/>
        <v>500400.00000000006</v>
      </c>
      <c r="F33" s="62">
        <f t="shared" ref="F33:F39" si="2">B33-D33</f>
        <v>0</v>
      </c>
    </row>
    <row r="34" spans="1:6" ht="44.25" thickBot="1" x14ac:dyDescent="0.3">
      <c r="A34" s="59" t="s">
        <v>36</v>
      </c>
      <c r="B34" s="63">
        <v>29414664.520000003</v>
      </c>
      <c r="C34" s="60"/>
      <c r="D34" s="60">
        <f>C24+E24</f>
        <v>29414664.523999996</v>
      </c>
      <c r="E34" s="60">
        <f t="shared" si="1"/>
        <v>29414664.520000003</v>
      </c>
      <c r="F34" s="62">
        <f>B34-D34</f>
        <v>-3.9999932050704956E-3</v>
      </c>
    </row>
    <row r="35" spans="1:6" ht="15.75" thickBot="1" x14ac:dyDescent="0.3">
      <c r="A35" s="61" t="s">
        <v>18</v>
      </c>
      <c r="B35" s="60">
        <v>837465.36</v>
      </c>
      <c r="C35" s="60"/>
      <c r="D35" s="60">
        <f>C25</f>
        <v>837465.36399999994</v>
      </c>
      <c r="E35" s="60">
        <f>B35-C35</f>
        <v>837465.36</v>
      </c>
      <c r="F35" s="62">
        <f t="shared" ref="F35:F36" si="3">B35-D35</f>
        <v>-3.9999999571591616E-3</v>
      </c>
    </row>
    <row r="36" spans="1:6" ht="30.75" thickBot="1" x14ac:dyDescent="0.3">
      <c r="A36" s="61" t="s">
        <v>19</v>
      </c>
      <c r="B36" s="60">
        <v>1733520.0000000002</v>
      </c>
      <c r="C36" s="60"/>
      <c r="D36" s="60">
        <f>C26</f>
        <v>1733520</v>
      </c>
      <c r="E36" s="60">
        <f>B36-C36</f>
        <v>1733520.0000000002</v>
      </c>
      <c r="F36" s="62">
        <f t="shared" si="3"/>
        <v>0</v>
      </c>
    </row>
    <row r="37" spans="1:6" ht="15.75" thickBot="1" x14ac:dyDescent="0.3">
      <c r="A37" s="58" t="s">
        <v>15</v>
      </c>
      <c r="B37" s="60">
        <v>25449739.810000002</v>
      </c>
      <c r="C37" s="64"/>
      <c r="D37" s="64">
        <f>C22+E22</f>
        <v>25523118.479999997</v>
      </c>
      <c r="E37" s="60">
        <f t="shared" si="1"/>
        <v>25449739.810000002</v>
      </c>
      <c r="F37" s="62">
        <f t="shared" si="2"/>
        <v>-73378.669999994338</v>
      </c>
    </row>
    <row r="38" spans="1:6" ht="21" customHeight="1" thickBot="1" x14ac:dyDescent="0.3">
      <c r="A38" s="57" t="s">
        <v>45</v>
      </c>
      <c r="B38" s="63">
        <v>2375063.1900000004</v>
      </c>
      <c r="C38" s="64"/>
      <c r="D38" s="64"/>
      <c r="E38" s="60"/>
      <c r="F38" s="62"/>
    </row>
    <row r="39" spans="1:6" ht="30.75" thickBot="1" x14ac:dyDescent="0.3">
      <c r="A39" s="61" t="s">
        <v>39</v>
      </c>
      <c r="B39" s="60">
        <f>B38-B40</f>
        <v>1119601.1900000004</v>
      </c>
      <c r="C39" s="64"/>
      <c r="D39" s="64">
        <f>C23+E23</f>
        <v>1119601.19</v>
      </c>
      <c r="E39" s="64">
        <f>B39-C39</f>
        <v>1119601.1900000004</v>
      </c>
      <c r="F39" s="67">
        <f t="shared" si="2"/>
        <v>0</v>
      </c>
    </row>
    <row r="40" spans="1:6" ht="15.75" thickBot="1" x14ac:dyDescent="0.3">
      <c r="A40" s="61" t="s">
        <v>40</v>
      </c>
      <c r="B40" s="60">
        <v>1255462</v>
      </c>
      <c r="C40" s="64"/>
      <c r="D40" s="64"/>
      <c r="E40" s="65"/>
      <c r="F40" s="62"/>
    </row>
    <row r="41" spans="1:6" x14ac:dyDescent="0.25">
      <c r="B41" s="45"/>
    </row>
    <row r="42" spans="1:6" x14ac:dyDescent="0.25">
      <c r="B42" s="44"/>
    </row>
    <row r="43" spans="1:6" x14ac:dyDescent="0.25">
      <c r="B43" s="44"/>
      <c r="C43" s="44"/>
    </row>
  </sheetData>
  <mergeCells count="5">
    <mergeCell ref="A6:F6"/>
    <mergeCell ref="B8:C8"/>
    <mergeCell ref="B13:C13"/>
    <mergeCell ref="D13:E13"/>
    <mergeCell ref="A17:A1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3"/>
  <sheetViews>
    <sheetView topLeftCell="A29" workbookViewId="0">
      <selection activeCell="B46" sqref="B46"/>
    </sheetView>
  </sheetViews>
  <sheetFormatPr defaultColWidth="9.140625" defaultRowHeight="15" x14ac:dyDescent="0.25"/>
  <cols>
    <col min="1" max="1" width="40.85546875" style="1" customWidth="1"/>
    <col min="2" max="2" width="22.28515625" style="1" customWidth="1"/>
    <col min="3" max="3" width="22" style="1" customWidth="1"/>
    <col min="4" max="4" width="20.7109375" style="1" customWidth="1"/>
    <col min="5" max="5" width="20.42578125" style="1" customWidth="1"/>
    <col min="6" max="6" width="16.85546875" style="1" customWidth="1"/>
    <col min="7" max="7" width="15.28515625" style="1" customWidth="1"/>
    <col min="8" max="16384" width="9.140625" style="1"/>
  </cols>
  <sheetData>
    <row r="2" spans="1:6" x14ac:dyDescent="0.25">
      <c r="A2" s="1" t="s">
        <v>25</v>
      </c>
    </row>
    <row r="3" spans="1:6" x14ac:dyDescent="0.25">
      <c r="A3" s="1" t="s">
        <v>26</v>
      </c>
    </row>
    <row r="6" spans="1:6" x14ac:dyDescent="0.25">
      <c r="A6" s="98" t="s">
        <v>21</v>
      </c>
      <c r="B6" s="98"/>
      <c r="C6" s="98"/>
      <c r="D6" s="98"/>
      <c r="E6" s="98"/>
      <c r="F6" s="98"/>
    </row>
    <row r="8" spans="1:6" ht="45" customHeight="1" x14ac:dyDescent="0.25">
      <c r="A8" s="1" t="s">
        <v>22</v>
      </c>
      <c r="B8" s="99" t="s">
        <v>23</v>
      </c>
      <c r="C8" s="99"/>
      <c r="D8" s="1" t="s">
        <v>24</v>
      </c>
      <c r="E8" s="4" t="s">
        <v>52</v>
      </c>
      <c r="F8" s="2" t="s">
        <v>53</v>
      </c>
    </row>
    <row r="12" spans="1:6" ht="15.75" thickBot="1" x14ac:dyDescent="0.3"/>
    <row r="13" spans="1:6" ht="15.75" thickBot="1" x14ac:dyDescent="0.3">
      <c r="A13" s="14" t="s">
        <v>0</v>
      </c>
      <c r="B13" s="100" t="s">
        <v>1</v>
      </c>
      <c r="C13" s="100"/>
      <c r="D13" s="100" t="s">
        <v>2</v>
      </c>
      <c r="E13" s="100"/>
      <c r="F13" s="15" t="s">
        <v>3</v>
      </c>
    </row>
    <row r="14" spans="1:6" s="2" customFormat="1" thickBot="1" x14ac:dyDescent="0.25">
      <c r="A14" s="11" t="s">
        <v>4</v>
      </c>
      <c r="B14" s="12" t="s">
        <v>5</v>
      </c>
      <c r="C14" s="12" t="s">
        <v>6</v>
      </c>
      <c r="D14" s="12" t="s">
        <v>5</v>
      </c>
      <c r="E14" s="12" t="s">
        <v>6</v>
      </c>
      <c r="F14" s="13"/>
    </row>
    <row r="15" spans="1:6" x14ac:dyDescent="0.25">
      <c r="A15" s="8" t="s">
        <v>54</v>
      </c>
      <c r="B15" s="9">
        <v>3535</v>
      </c>
      <c r="C15" s="9"/>
      <c r="D15" s="9">
        <v>8</v>
      </c>
      <c r="E15" s="9"/>
      <c r="F15" s="10"/>
    </row>
    <row r="16" spans="1:6" x14ac:dyDescent="0.25">
      <c r="A16" s="5" t="s">
        <v>7</v>
      </c>
      <c r="B16" s="66"/>
      <c r="C16" s="3"/>
      <c r="D16" s="3">
        <v>2</v>
      </c>
      <c r="E16" s="3"/>
      <c r="F16" s="6"/>
    </row>
    <row r="17" spans="1:8" x14ac:dyDescent="0.25">
      <c r="A17" s="101" t="s">
        <v>8</v>
      </c>
      <c r="B17" s="66"/>
      <c r="C17" s="3"/>
      <c r="D17" s="3"/>
      <c r="E17" s="3"/>
      <c r="F17" s="6"/>
    </row>
    <row r="18" spans="1:8" x14ac:dyDescent="0.25">
      <c r="A18" s="102"/>
      <c r="B18" s="3"/>
      <c r="C18" s="3"/>
      <c r="D18" s="3"/>
      <c r="E18" s="3"/>
      <c r="F18" s="6"/>
    </row>
    <row r="19" spans="1:8" ht="15.75" thickBot="1" x14ac:dyDescent="0.3">
      <c r="A19" s="16" t="s">
        <v>55</v>
      </c>
      <c r="B19" s="17">
        <f>B15+B16-B17</f>
        <v>3535</v>
      </c>
      <c r="C19" s="17"/>
      <c r="D19" s="17">
        <f>D15+D16-D17</f>
        <v>10</v>
      </c>
      <c r="E19" s="17"/>
      <c r="F19" s="18"/>
      <c r="H19" s="53"/>
    </row>
    <row r="20" spans="1:8" s="2" customFormat="1" thickBot="1" x14ac:dyDescent="0.25">
      <c r="A20" s="19" t="s">
        <v>11</v>
      </c>
      <c r="B20" s="20" t="s">
        <v>12</v>
      </c>
      <c r="C20" s="20" t="s">
        <v>13</v>
      </c>
      <c r="D20" s="20" t="s">
        <v>12</v>
      </c>
      <c r="E20" s="20" t="s">
        <v>13</v>
      </c>
      <c r="F20" s="21"/>
      <c r="H20" s="54"/>
    </row>
    <row r="21" spans="1:8" x14ac:dyDescent="0.25">
      <c r="A21" s="8" t="s">
        <v>14</v>
      </c>
      <c r="B21" s="9">
        <f>B32</f>
        <v>123498226.22999996</v>
      </c>
      <c r="C21" s="9">
        <f>B21</f>
        <v>123498226.22999996</v>
      </c>
      <c r="D21" s="9">
        <f>B33</f>
        <v>642138.53999999992</v>
      </c>
      <c r="E21" s="9">
        <f>B33</f>
        <v>642138.53999999992</v>
      </c>
      <c r="F21" s="10"/>
    </row>
    <row r="22" spans="1:8" x14ac:dyDescent="0.25">
      <c r="A22" s="5" t="s">
        <v>15</v>
      </c>
      <c r="B22" s="25"/>
      <c r="C22" s="25"/>
      <c r="D22" s="3"/>
      <c r="E22" s="3"/>
      <c r="F22" s="6"/>
    </row>
    <row r="23" spans="1:8" ht="30" x14ac:dyDescent="0.25">
      <c r="A23" s="7" t="s">
        <v>16</v>
      </c>
      <c r="B23" s="3"/>
      <c r="C23" s="66"/>
      <c r="D23" s="3"/>
      <c r="E23" s="3"/>
      <c r="F23" s="6"/>
      <c r="G23" s="53"/>
    </row>
    <row r="24" spans="1:8" ht="30" x14ac:dyDescent="0.25">
      <c r="A24" s="7" t="s">
        <v>17</v>
      </c>
      <c r="B24" s="3"/>
      <c r="C24" s="3"/>
      <c r="D24" s="3"/>
      <c r="E24" s="3"/>
      <c r="F24" s="6"/>
      <c r="G24" s="53"/>
    </row>
    <row r="25" spans="1:8" x14ac:dyDescent="0.25">
      <c r="A25" s="5" t="s">
        <v>18</v>
      </c>
      <c r="B25" s="3">
        <f>B35</f>
        <v>785004.47999999963</v>
      </c>
      <c r="C25" s="3"/>
      <c r="D25" s="3"/>
      <c r="E25" s="3"/>
      <c r="F25" s="6"/>
    </row>
    <row r="26" spans="1:8" ht="30.75" thickBot="1" x14ac:dyDescent="0.3">
      <c r="A26" s="22" t="s">
        <v>19</v>
      </c>
      <c r="B26" s="17">
        <f>B36</f>
        <v>1623160</v>
      </c>
      <c r="C26" s="17"/>
      <c r="D26" s="17"/>
      <c r="E26" s="17"/>
      <c r="F26" s="18"/>
    </row>
    <row r="27" spans="1:8" ht="23.25" customHeight="1" thickBot="1" x14ac:dyDescent="0.3">
      <c r="A27" s="19" t="s">
        <v>20</v>
      </c>
      <c r="B27" s="20">
        <f>SUM(B21+B22+B23+B24)</f>
        <v>123498226.22999996</v>
      </c>
      <c r="C27" s="20">
        <f>SUM(C21+C22+C23+C24)</f>
        <v>123498226.22999996</v>
      </c>
      <c r="D27" s="20">
        <f t="shared" ref="D27:E27" si="0">SUM(D21+D22+D23+D24)</f>
        <v>642138.53999999992</v>
      </c>
      <c r="E27" s="20">
        <f t="shared" si="0"/>
        <v>642138.53999999992</v>
      </c>
      <c r="F27" s="21"/>
    </row>
    <row r="28" spans="1:8" ht="23.25" customHeight="1" x14ac:dyDescent="0.25">
      <c r="B28" s="52"/>
      <c r="C28" s="35"/>
      <c r="D28" s="35"/>
      <c r="E28" s="35"/>
      <c r="F28" s="35"/>
    </row>
    <row r="29" spans="1:8" ht="15.75" thickBot="1" x14ac:dyDescent="0.3">
      <c r="B29" s="44"/>
      <c r="F29" s="2" t="s">
        <v>46</v>
      </c>
    </row>
    <row r="30" spans="1:8" ht="15.75" thickBot="1" x14ac:dyDescent="0.3">
      <c r="A30" s="55"/>
      <c r="B30" s="56" t="s">
        <v>33</v>
      </c>
      <c r="C30" s="56" t="s">
        <v>34</v>
      </c>
      <c r="D30" s="56" t="s">
        <v>47</v>
      </c>
      <c r="E30" s="56" t="s">
        <v>35</v>
      </c>
      <c r="F30" s="56" t="s">
        <v>35</v>
      </c>
    </row>
    <row r="31" spans="1:8" ht="15.75" thickBot="1" x14ac:dyDescent="0.3">
      <c r="A31" s="57" t="s">
        <v>32</v>
      </c>
      <c r="B31" s="62"/>
      <c r="C31" s="62"/>
      <c r="D31" s="62"/>
      <c r="E31" s="62"/>
      <c r="F31" s="62"/>
    </row>
    <row r="32" spans="1:8" ht="15.75" thickBot="1" x14ac:dyDescent="0.3">
      <c r="A32" s="58" t="s">
        <v>37</v>
      </c>
      <c r="B32" s="60">
        <v>123498226.22999996</v>
      </c>
      <c r="C32" s="60"/>
      <c r="D32" s="60"/>
      <c r="E32" s="60">
        <f t="shared" ref="E32:E37" si="1">B32-C32</f>
        <v>123498226.22999996</v>
      </c>
      <c r="F32" s="62">
        <f>B32-D32</f>
        <v>123498226.22999996</v>
      </c>
    </row>
    <row r="33" spans="1:6" ht="15.75" thickBot="1" x14ac:dyDescent="0.3">
      <c r="A33" s="58" t="s">
        <v>38</v>
      </c>
      <c r="B33" s="60">
        <v>642138.53999999992</v>
      </c>
      <c r="C33" s="60"/>
      <c r="D33" s="60"/>
      <c r="E33" s="60">
        <f t="shared" si="1"/>
        <v>642138.53999999992</v>
      </c>
      <c r="F33" s="62">
        <f t="shared" ref="F33:F39" si="2">B33-D33</f>
        <v>642138.53999999992</v>
      </c>
    </row>
    <row r="34" spans="1:6" ht="44.25" thickBot="1" x14ac:dyDescent="0.3">
      <c r="A34" s="59" t="s">
        <v>36</v>
      </c>
      <c r="B34" s="63">
        <v>34013833.649999969</v>
      </c>
      <c r="C34" s="60"/>
      <c r="D34" s="60"/>
      <c r="E34" s="60">
        <f t="shared" si="1"/>
        <v>34013833.649999969</v>
      </c>
      <c r="F34" s="62">
        <f>B34-D34</f>
        <v>34013833.649999969</v>
      </c>
    </row>
    <row r="35" spans="1:6" ht="15.75" thickBot="1" x14ac:dyDescent="0.3">
      <c r="A35" s="61" t="s">
        <v>18</v>
      </c>
      <c r="B35" s="60">
        <v>785004.47999999963</v>
      </c>
      <c r="C35" s="60"/>
      <c r="D35" s="60"/>
      <c r="E35" s="60">
        <f>B35-C35</f>
        <v>785004.47999999963</v>
      </c>
      <c r="F35" s="62">
        <f t="shared" ref="F35:F36" si="3">B35-D35</f>
        <v>785004.47999999963</v>
      </c>
    </row>
    <row r="36" spans="1:6" ht="30.75" thickBot="1" x14ac:dyDescent="0.3">
      <c r="A36" s="61" t="s">
        <v>19</v>
      </c>
      <c r="B36" s="60">
        <v>1623160</v>
      </c>
      <c r="C36" s="60"/>
      <c r="D36" s="60"/>
      <c r="E36" s="60">
        <f>B36-C36</f>
        <v>1623160</v>
      </c>
      <c r="F36" s="62">
        <f t="shared" si="3"/>
        <v>1623160</v>
      </c>
    </row>
    <row r="37" spans="1:6" ht="15.75" thickBot="1" x14ac:dyDescent="0.3">
      <c r="A37" s="58" t="s">
        <v>15</v>
      </c>
      <c r="B37" s="60">
        <v>27014987.41</v>
      </c>
      <c r="C37" s="64"/>
      <c r="D37" s="64"/>
      <c r="E37" s="60">
        <f t="shared" si="1"/>
        <v>27014987.41</v>
      </c>
      <c r="F37" s="62">
        <f t="shared" si="2"/>
        <v>27014987.41</v>
      </c>
    </row>
    <row r="38" spans="1:6" ht="21" customHeight="1" thickBot="1" x14ac:dyDescent="0.3">
      <c r="A38" s="57" t="s">
        <v>45</v>
      </c>
      <c r="B38" s="63">
        <v>3229455.5300000007</v>
      </c>
      <c r="C38" s="64"/>
      <c r="D38" s="64"/>
      <c r="E38" s="60"/>
      <c r="F38" s="62"/>
    </row>
    <row r="39" spans="1:6" ht="30.75" thickBot="1" x14ac:dyDescent="0.3">
      <c r="A39" s="61" t="s">
        <v>39</v>
      </c>
      <c r="B39" s="60">
        <f>B38-B40</f>
        <v>2265129.5300000007</v>
      </c>
      <c r="C39" s="64"/>
      <c r="D39" s="64"/>
      <c r="E39" s="64">
        <f>B39-C39</f>
        <v>2265129.5300000007</v>
      </c>
      <c r="F39" s="67">
        <f t="shared" si="2"/>
        <v>2265129.5300000007</v>
      </c>
    </row>
    <row r="40" spans="1:6" ht="15.75" thickBot="1" x14ac:dyDescent="0.3">
      <c r="A40" s="61" t="s">
        <v>40</v>
      </c>
      <c r="B40" s="60">
        <v>964326</v>
      </c>
      <c r="C40" s="64"/>
      <c r="D40" s="64"/>
      <c r="E40" s="65"/>
      <c r="F40" s="62"/>
    </row>
    <row r="41" spans="1:6" x14ac:dyDescent="0.25">
      <c r="B41" s="45"/>
    </row>
    <row r="42" spans="1:6" x14ac:dyDescent="0.25">
      <c r="B42" s="44"/>
    </row>
    <row r="43" spans="1:6" x14ac:dyDescent="0.25">
      <c r="B43" s="44"/>
      <c r="C43" s="44"/>
    </row>
  </sheetData>
  <mergeCells count="5">
    <mergeCell ref="A6:F6"/>
    <mergeCell ref="B8:C8"/>
    <mergeCell ref="B13:C13"/>
    <mergeCell ref="D13:E13"/>
    <mergeCell ref="A17:A18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H30"/>
  <sheetViews>
    <sheetView showGridLines="0" tabSelected="1" zoomScaleNormal="100" workbookViewId="0">
      <selection activeCell="B33" sqref="B33"/>
    </sheetView>
  </sheetViews>
  <sheetFormatPr defaultColWidth="9.140625" defaultRowHeight="15" x14ac:dyDescent="0.25"/>
  <cols>
    <col min="1" max="1" width="38.28515625" style="70" customWidth="1"/>
    <col min="2" max="2" width="21.7109375" style="70" customWidth="1"/>
    <col min="3" max="3" width="23.5703125" style="70" customWidth="1"/>
    <col min="4" max="4" width="25.5703125" style="70" customWidth="1"/>
    <col min="5" max="5" width="22.140625" style="70" customWidth="1"/>
    <col min="6" max="6" width="16.85546875" style="70" customWidth="1"/>
    <col min="7" max="7" width="15.28515625" style="70" customWidth="1"/>
    <col min="8" max="8" width="19.5703125" style="70" customWidth="1"/>
    <col min="9" max="16384" width="9.140625" style="70"/>
  </cols>
  <sheetData>
    <row r="2" spans="1:6" x14ac:dyDescent="0.25">
      <c r="A2" s="70" t="s">
        <v>60</v>
      </c>
    </row>
    <row r="3" spans="1:6" x14ac:dyDescent="0.25">
      <c r="A3" s="71" t="s">
        <v>62</v>
      </c>
    </row>
    <row r="6" spans="1:6" x14ac:dyDescent="0.25">
      <c r="A6" s="103" t="s">
        <v>21</v>
      </c>
      <c r="B6" s="103"/>
      <c r="C6" s="103"/>
      <c r="D6" s="103"/>
      <c r="E6" s="103"/>
      <c r="F6" s="103"/>
    </row>
    <row r="7" spans="1:6" x14ac:dyDescent="0.25">
      <c r="A7" s="72"/>
      <c r="B7" s="72"/>
      <c r="C7" s="72"/>
      <c r="D7" s="72"/>
      <c r="E7" s="72"/>
      <c r="F7" s="72"/>
    </row>
    <row r="9" spans="1:6" ht="31.5" x14ac:dyDescent="0.25">
      <c r="A9" s="73" t="s">
        <v>22</v>
      </c>
      <c r="B9" s="104" t="s">
        <v>23</v>
      </c>
      <c r="C9" s="104"/>
      <c r="D9" s="74" t="s">
        <v>24</v>
      </c>
      <c r="E9" s="75" t="s">
        <v>56</v>
      </c>
      <c r="F9" s="76" t="s">
        <v>57</v>
      </c>
    </row>
    <row r="14" spans="1:6" ht="24.75" customHeight="1" x14ac:dyDescent="0.25">
      <c r="A14" s="77" t="s">
        <v>0</v>
      </c>
      <c r="B14" s="105" t="s">
        <v>59</v>
      </c>
      <c r="C14" s="105"/>
      <c r="D14" s="105" t="s">
        <v>2</v>
      </c>
      <c r="E14" s="105"/>
      <c r="F14" s="78" t="s">
        <v>3</v>
      </c>
    </row>
    <row r="15" spans="1:6" s="81" customFormat="1" ht="14.25" x14ac:dyDescent="0.2">
      <c r="A15" s="79" t="s">
        <v>4</v>
      </c>
      <c r="B15" s="80" t="s">
        <v>5</v>
      </c>
      <c r="C15" s="80" t="s">
        <v>6</v>
      </c>
      <c r="D15" s="80" t="s">
        <v>5</v>
      </c>
      <c r="E15" s="80" t="s">
        <v>6</v>
      </c>
      <c r="F15" s="80"/>
    </row>
    <row r="16" spans="1:6" x14ac:dyDescent="0.25">
      <c r="A16" s="82" t="s">
        <v>61</v>
      </c>
      <c r="B16" s="69">
        <v>3321</v>
      </c>
      <c r="C16" s="69"/>
      <c r="D16" s="69">
        <v>10</v>
      </c>
      <c r="E16" s="25"/>
      <c r="F16" s="25"/>
    </row>
    <row r="17" spans="1:8" x14ac:dyDescent="0.25">
      <c r="A17" s="82" t="s">
        <v>7</v>
      </c>
      <c r="B17" s="68">
        <f>162+14+15+8+15+23</f>
        <v>237</v>
      </c>
      <c r="C17" s="69"/>
      <c r="D17" s="69"/>
      <c r="E17" s="25"/>
      <c r="F17" s="25"/>
      <c r="G17" s="83"/>
      <c r="H17" s="83"/>
    </row>
    <row r="18" spans="1:8" x14ac:dyDescent="0.25">
      <c r="A18" s="82" t="s">
        <v>8</v>
      </c>
      <c r="B18" s="68">
        <v>372</v>
      </c>
      <c r="C18" s="69"/>
      <c r="D18" s="69">
        <v>2</v>
      </c>
      <c r="E18" s="25"/>
      <c r="F18" s="25"/>
    </row>
    <row r="19" spans="1:8" x14ac:dyDescent="0.25">
      <c r="A19" s="82" t="s">
        <v>58</v>
      </c>
      <c r="B19" s="69">
        <v>3186</v>
      </c>
      <c r="C19" s="69"/>
      <c r="D19" s="69">
        <f>D16+D17-D18</f>
        <v>8</v>
      </c>
      <c r="E19" s="25"/>
      <c r="F19" s="25"/>
      <c r="H19" s="83"/>
    </row>
    <row r="20" spans="1:8" s="81" customFormat="1" ht="14.25" x14ac:dyDescent="0.2">
      <c r="A20" s="84" t="s">
        <v>11</v>
      </c>
      <c r="B20" s="85" t="s">
        <v>12</v>
      </c>
      <c r="C20" s="85" t="s">
        <v>13</v>
      </c>
      <c r="D20" s="85" t="s">
        <v>12</v>
      </c>
      <c r="E20" s="85" t="s">
        <v>13</v>
      </c>
      <c r="F20" s="86"/>
      <c r="H20" s="87"/>
    </row>
    <row r="21" spans="1:8" x14ac:dyDescent="0.25">
      <c r="A21" s="82" t="s">
        <v>14</v>
      </c>
      <c r="B21" s="69">
        <v>129829.22162</v>
      </c>
      <c r="C21" s="69">
        <f>B21</f>
        <v>129829.22162</v>
      </c>
      <c r="D21" s="69">
        <v>755.38180999999997</v>
      </c>
      <c r="E21" s="69">
        <f>D21</f>
        <v>755.38180999999997</v>
      </c>
      <c r="F21" s="25"/>
    </row>
    <row r="22" spans="1:8" x14ac:dyDescent="0.25">
      <c r="A22" s="82" t="s">
        <v>15</v>
      </c>
      <c r="B22" s="68">
        <v>28173.690770000001</v>
      </c>
      <c r="C22" s="69">
        <v>28173.690770000001</v>
      </c>
      <c r="D22" s="69">
        <v>71.188999999999993</v>
      </c>
      <c r="E22" s="69">
        <f>D22</f>
        <v>71.188999999999993</v>
      </c>
      <c r="F22" s="25"/>
    </row>
    <row r="23" spans="1:8" ht="30" x14ac:dyDescent="0.25">
      <c r="A23" s="88" t="s">
        <v>63</v>
      </c>
      <c r="B23" s="69">
        <v>1261.3023000000001</v>
      </c>
      <c r="C23" s="69">
        <v>1261.3023000000001</v>
      </c>
      <c r="D23" s="69"/>
      <c r="E23" s="69"/>
      <c r="F23" s="25"/>
      <c r="G23" s="83"/>
    </row>
    <row r="24" spans="1:8" ht="48.75" customHeight="1" x14ac:dyDescent="0.25">
      <c r="A24" s="88" t="s">
        <v>66</v>
      </c>
      <c r="B24" s="69">
        <f>37157.22913-115.341-0.01928</f>
        <v>37041.868849999999</v>
      </c>
      <c r="C24" s="69">
        <f>B24</f>
        <v>37041.868849999999</v>
      </c>
      <c r="D24" s="69">
        <f>115.341</f>
        <v>115.34099999999999</v>
      </c>
      <c r="E24" s="69">
        <f>D24</f>
        <v>115.34099999999999</v>
      </c>
      <c r="F24" s="25"/>
      <c r="G24" s="83"/>
    </row>
    <row r="25" spans="1:8" ht="17.25" customHeight="1" x14ac:dyDescent="0.25">
      <c r="A25" s="89" t="s">
        <v>64</v>
      </c>
      <c r="B25" s="69">
        <v>251.06415999999999</v>
      </c>
      <c r="C25" s="69">
        <f>B25</f>
        <v>251.06415999999999</v>
      </c>
      <c r="D25" s="69"/>
      <c r="E25" s="69"/>
      <c r="F25" s="25"/>
    </row>
    <row r="26" spans="1:8" ht="30" x14ac:dyDescent="0.25">
      <c r="A26" s="90" t="s">
        <v>65</v>
      </c>
      <c r="B26" s="69">
        <v>1858.73</v>
      </c>
      <c r="C26" s="69">
        <f>B26</f>
        <v>1858.73</v>
      </c>
      <c r="D26" s="69"/>
      <c r="E26" s="69"/>
      <c r="F26" s="25"/>
    </row>
    <row r="27" spans="1:8" ht="23.25" customHeight="1" x14ac:dyDescent="0.25">
      <c r="A27" s="91" t="s">
        <v>20</v>
      </c>
      <c r="B27" s="92">
        <f>SUM(B21+B22+B23+B24)</f>
        <v>196306.08354000002</v>
      </c>
      <c r="C27" s="92">
        <f>SUM(C21+C22+C23+C24)</f>
        <v>196306.08354000002</v>
      </c>
      <c r="D27" s="92">
        <f t="shared" ref="D27:E27" si="0">SUM(D21+D22+D23+D24)</f>
        <v>941.91180999999995</v>
      </c>
      <c r="E27" s="92">
        <f t="shared" si="0"/>
        <v>941.91180999999995</v>
      </c>
      <c r="F27" s="93"/>
    </row>
    <row r="28" spans="1:8" ht="23.25" customHeight="1" x14ac:dyDescent="0.25">
      <c r="B28" s="94"/>
      <c r="C28" s="95"/>
      <c r="D28" s="95"/>
      <c r="E28" s="95"/>
      <c r="F28" s="95"/>
    </row>
    <row r="29" spans="1:8" x14ac:dyDescent="0.25">
      <c r="B29" s="96"/>
    </row>
    <row r="30" spans="1:8" x14ac:dyDescent="0.25">
      <c r="B30" s="97"/>
      <c r="C30" s="96"/>
    </row>
  </sheetData>
  <mergeCells count="4">
    <mergeCell ref="A6:F6"/>
    <mergeCell ref="B9:C9"/>
    <mergeCell ref="B14:C14"/>
    <mergeCell ref="D14:E1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56de88b-f3bb-43fc-ab7e-e83eafe73857" xsi:nil="true"/>
    <TaxCatchAll xmlns="3108dacc-8dd8-4452-8b93-002742cc251a" xsi:nil="true"/>
    <lcf76f155ced4ddcb4097134ff3c332f xmlns="956de88b-f3bb-43fc-ab7e-e83eafe73857">
      <Terms xmlns="http://schemas.microsoft.com/office/infopath/2007/PartnerControls"/>
    </lcf76f155ced4ddcb4097134ff3c332f>
    <_dlc_DocId xmlns="3108dacc-8dd8-4452-8b93-002742cc251a">4PHY3PERXDZF-1844900453-176671</_dlc_DocId>
    <_dlc_DocIdUrl xmlns="3108dacc-8dd8-4452-8b93-002742cc251a">
      <Url>https://esobg.sharepoint.com/sites/BRRB/_layouts/15/DocIdRedir.aspx?ID=4PHY3PERXDZF-1844900453-176671</Url>
      <Description>4PHY3PERXDZF-1844900453-176671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A06903AF4AE44DBEDB0FB1EC778A47" ma:contentTypeVersion="15" ma:contentTypeDescription="Create a new document." ma:contentTypeScope="" ma:versionID="f09eb56ef578a59579ede8c7781c079c">
  <xsd:schema xmlns:xsd="http://www.w3.org/2001/XMLSchema" xmlns:xs="http://www.w3.org/2001/XMLSchema" xmlns:p="http://schemas.microsoft.com/office/2006/metadata/properties" xmlns:ns2="3108dacc-8dd8-4452-8b93-002742cc251a" xmlns:ns3="956de88b-f3bb-43fc-ab7e-e83eafe73857" targetNamespace="http://schemas.microsoft.com/office/2006/metadata/properties" ma:root="true" ma:fieldsID="43be20fe0206b146e13291fc6cb516e9" ns2:_="" ns3:_="">
    <xsd:import namespace="3108dacc-8dd8-4452-8b93-002742cc251a"/>
    <xsd:import namespace="956de88b-f3bb-43fc-ab7e-e83eafe7385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8dacc-8dd8-4452-8b93-002742cc251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ea81e4-956e-4cca-8ff5-41fc7a950755}" ma:internalName="TaxCatchAll" ma:showField="CatchAllData" ma:web="3108dacc-8dd8-4452-8b93-002742cc2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de88b-f3bb-43fc-ab7e-e83eafe73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d95bd9f-7271-4333-9c97-428a7ae0b6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6095F-BBA8-4DC2-AA24-BE72C10AE11C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956de88b-f3bb-43fc-ab7e-e83eafe73857"/>
    <ds:schemaRef ds:uri="http://purl.org/dc/elements/1.1/"/>
    <ds:schemaRef ds:uri="3108dacc-8dd8-4452-8b93-002742cc251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BEDE152-8378-4CCB-B36A-14E3C29AF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8dacc-8dd8-4452-8b93-002742cc251a"/>
    <ds:schemaRef ds:uri="956de88b-f3bb-43fc-ab7e-e83eafe738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84FF7-2F02-4968-AC87-84034846657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CA3B05E-5A5A-4AA5-94CA-ECCC75ED0A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разходи персонал_2020</vt:lpstr>
      <vt:lpstr>разходи персонал_2021</vt:lpstr>
      <vt:lpstr>разходи персонал_2022 )</vt:lpstr>
      <vt:lpstr>разходи персонал_2023</vt:lpstr>
      <vt:lpstr>Разходи персонал_2024</vt:lpstr>
    </vt:vector>
  </TitlesOfParts>
  <Company>ESO EAD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Мая Тодорова Тодорова</dc:creator>
  <cp:lastModifiedBy>Зорница Василева Йорданова</cp:lastModifiedBy>
  <cp:lastPrinted>2025-03-18T14:07:56Z</cp:lastPrinted>
  <dcterms:created xsi:type="dcterms:W3CDTF">2019-03-12T09:10:44Z</dcterms:created>
  <dcterms:modified xsi:type="dcterms:W3CDTF">2025-03-28T12:15:01Z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0x01010095A06903AF4AE44DBEDB0FB1EC778A47</vt:lpwstr>
  </property>
  <property fmtid="{D5CDD505-2E9C-101B-9397-08002B2CF9AE}" pid="3" name="_dlc_DocIdItemGuid">
    <vt:lpwstr>9eaf4df7-68fe-43b2-a4a9-831b7a7451b9</vt:lpwstr>
  </property>
  <property fmtid="{D5CDD505-2E9C-101B-9397-08002B2CF9AE}" pid="4" name="MediaServiceImageTags">
    <vt:lpwstr/>
  </property>
</Properties>
</file>