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иложение 2 " sheetId="3" r:id="rId1"/>
    <sheet name="Приложение 4" sheetId="1" r:id="rId2"/>
  </sheets>
  <calcPr calcId="152511"/>
</workbook>
</file>

<file path=xl/calcChain.xml><?xml version="1.0" encoding="utf-8"?>
<calcChain xmlns="http://schemas.openxmlformats.org/spreadsheetml/2006/main">
  <c r="C41" i="3" l="1"/>
  <c r="D15" i="1" l="1"/>
  <c r="C52" i="3" l="1"/>
  <c r="C53" i="3"/>
  <c r="C47" i="3"/>
  <c r="C51" i="3"/>
  <c r="C29" i="3"/>
  <c r="C28" i="3"/>
  <c r="C27" i="3"/>
  <c r="C26" i="3"/>
  <c r="C25" i="3"/>
  <c r="C24" i="3"/>
  <c r="C18" i="3"/>
  <c r="C33" i="3" l="1"/>
  <c r="D18" i="1"/>
  <c r="G31" i="3"/>
  <c r="G30" i="3"/>
  <c r="J29" i="3"/>
  <c r="G29" i="3"/>
  <c r="J28" i="3"/>
  <c r="G28" i="3"/>
  <c r="J27" i="3"/>
  <c r="G27" i="3"/>
  <c r="J26" i="3"/>
  <c r="G26" i="3"/>
  <c r="J25" i="3"/>
  <c r="G19" i="3"/>
  <c r="G18" i="3"/>
  <c r="G17" i="3"/>
  <c r="C17" i="3"/>
  <c r="C32" i="3" s="1"/>
  <c r="J16" i="3"/>
  <c r="G16" i="3"/>
  <c r="D19" i="1" l="1"/>
</calcChain>
</file>

<file path=xl/sharedStrings.xml><?xml version="1.0" encoding="utf-8"?>
<sst xmlns="http://schemas.openxmlformats.org/spreadsheetml/2006/main" count="171" uniqueCount="134">
  <si>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</si>
  <si>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</si>
  <si>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</si>
  <si>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</si>
  <si>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</si>
  <si>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</si>
  <si>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</si>
  <si>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</si>
  <si>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</si>
  <si>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</si>
  <si>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</si>
  <si>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</si>
  <si>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</si>
  <si>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</si>
  <si>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</si>
  <si>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</si>
  <si>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</si>
  <si>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</si>
  <si>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</si>
  <si>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</si>
  <si>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</si>
  <si>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</si>
  <si>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</si>
  <si>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4</t>
  </si>
  <si>
    <t>към чл. 10 и 11</t>
  </si>
  <si>
    <t>Справка за извършените разходи за глоби, неустойки и лихви за забава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</si>
  <si>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</si>
  <si>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</si>
  <si>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</si>
  <si>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</si>
  <si>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</si>
  <si>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</si>
  <si>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</si>
  <si>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</si>
  <si>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</si>
  <si>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</si>
  <si>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</si>
  <si>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</si>
  <si>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" Булгаргаз" ЕАД</t>
  </si>
  <si>
    <t>Възгалане на правни услуги във връзка с дело 
на Европейската Комисия срещу "БЕХ" ЕАД, "Булгаргаз" ЕАД и "Булгартрансгаз" ЕАД - дело AT.39849 - BEH gas.</t>
  </si>
  <si>
    <t>Договаряне без обявление.</t>
  </si>
  <si>
    <t>чл. 103, ал.2 от ЗОП (отм.)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</si>
  <si>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</si>
  <si>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</si>
  <si>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</si>
  <si>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</si>
  <si>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Избор на изпълнители за предоставяне на 
финансови услуги, във връзка с чл. 13б от Правилник за реда за упражняване правата на държавата в търговските дружества с държавно участие в капитала, в десет обособени позиции.</t>
  </si>
  <si>
    <t>Публична покана</t>
  </si>
  <si>
    <t>чл. 101а от ЗОП (отм.)</t>
  </si>
  <si>
    <t>Договор за банково обслужване №506
от дата 10.06.2015
Договор за банково обслужване №507
от дата 10.06.2015
Договор за банково обслужване №508
от дата 10.06.2015
Договор за банково обслужване №509
от дата 10.06.2015
Договор за банково обслужване №510
от дата 10.06.2015
Договор за банково обслужване №511
от дата 10.06.2015
Договор за банково обслужване №513
от дата 10.06.2015
Договор за банково обслужване №517
от дата 10.06.2015
Договор за банково обслужване №515
от дата 15.06.2015</t>
  </si>
  <si>
    <t>Договор за банково обслужване №506
от дата 10.06.2015 - "ЦКБ" АД, ЕИК: 831447150
Договор за банково обслужване №507
от дата 10.06.2015 - "СИБАНК" ЕАД, ЕИК: 831686320
Договор за банково обслужване №508
от дата 10.06.2015 - "Банка ДСК" ЕАД, ЕИК: 121830616
Договор за банково обслужване №509
от дата 10.06.2015 - "Банка Пиреос България", АД, ЕИК:831633691
Договор за банково обслужване №510
от дата 10.06.2015 - "БНП Париба С.А." - клон София, ЕИК:175185891
Договор за банково обслужване №511
от дата 10.06.2015 - "Първа инвестиционна банка" ЕАД, ЕИК: 831094393
Договор за банково обслужване №513
от дата 10.06.2015 - "Сосиете Женерал Експресбанк"АД, ЕИК:813071350
Договор за банково обслужване №517
от дата 10.06.2015 - "Сити банк Европа" АД - клон България КЧТ, ЕИК:202861597
Договор за банково обслужване №515
от дата 15.06.2015 - "Райфайзенбанк България "ЕАД, ЕИК:831558413</t>
  </si>
  <si>
    <t>24 месеца, считано от датата на подписване на договора.</t>
  </si>
  <si>
    <t>По обосбена позиция №2 - Няма постъпили оферти</t>
  </si>
  <si>
    <t>Договор за банково обслужване № 519
от дата 22.06.2015</t>
  </si>
  <si>
    <t>Договор за банково обслужване № 519
от дата 22.06.2015 - "Търговска банка Д" АД, ЕИК: 121560</t>
  </si>
  <si>
    <t>Договор за банково обслужване № 521
от дата 22.06.2015</t>
  </si>
  <si>
    <t>Договор за банково обслужване № 521
от дата 22.06.2015 - "Инвест банк" АД, ЕИК: 831663282</t>
  </si>
  <si>
    <t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</t>
  </si>
  <si>
    <t>Открита процедура</t>
  </si>
  <si>
    <t>чл. 103, ал.1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</si>
  <si>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</si>
  <si>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</si>
  <si>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</si>
  <si>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</si>
  <si>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 xml:space="preserve">"Застраховане на имущество на “Булгаргаз” ЕАД в три обособени позиции."По обособена позиция №1 -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 </t>
  </si>
  <si>
    <t>01352-2016-0001</t>
  </si>
  <si>
    <t>№554 от 20.04.2016г.</t>
  </si>
  <si>
    <t>ЗК "ЛЕВ ИНС" АД, ЕИК:121130788</t>
  </si>
  <si>
    <t>12 месеца, а именно от 00:00 часа на 21.04.2016г. до 24:00 часа на 20.04.2017г.</t>
  </si>
  <si>
    <t>"Застраховане на имущество на “Булгаргаз” ЕАД в три обособени позиции."По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</t>
  </si>
  <si>
    <t>№555 от 20.04.2016г.</t>
  </si>
  <si>
    <t>ЗАД "ОЗК Застраховане" АД, ЕИК: 121265177</t>
  </si>
  <si>
    <t>"Застраховане на имущество на “Булгаргаз” ЕАД в три обособени позиции."По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</t>
  </si>
  <si>
    <t>№556 от 20.04.2016г.</t>
  </si>
  <si>
    <t>ЗАД "Армеец" АД, ЕИК:121076907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</si>
  <si>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</si>
  <si>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</si>
  <si>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глава "двадесет и шеста" от ЗОП</t>
  </si>
  <si>
    <t>№590 от 03.10.2016г</t>
  </si>
  <si>
    <t>"Клио травел" ООД, ЕИК:201495606</t>
  </si>
  <si>
    <t>24 месеца считано от датата на подписването му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</si>
  <si>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</si>
  <si>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</si>
  <si>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</si>
  <si>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</si>
  <si>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</si>
  <si>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</si>
  <si>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</si>
  <si>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01352-2017-0001</t>
  </si>
  <si>
    <t>№652/18.04.2017г.</t>
  </si>
  <si>
    <t>12 месеца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</si>
  <si>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</si>
  <si>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</si>
  <si>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№651/18.04.2017г.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</si>
  <si>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</si>
  <si>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</si>
  <si>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Абонаментна поддръжка и консултиране във връзка с ползването на програмни продукти от серията АЖУРL</t>
  </si>
  <si>
    <t>"Пряко договаряне"</t>
  </si>
  <si>
    <t>чл.182 във вр. с чл.79, ал.1, т.3 от ЗОП във вр. с чл.65 от ППЗОП</t>
  </si>
  <si>
    <t>01352-2017-0002</t>
  </si>
  <si>
    <t>№639/24.03.2017г</t>
  </si>
  <si>
    <t>Бонев Софт Одитинг ООД, ЕИК:121133745</t>
  </si>
  <si>
    <t>второ тримесечие на 2017 г.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</si>
  <si>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</si>
  <si>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>"Събиране на оферти с обява"</t>
  </si>
  <si>
    <t>Договор за банково обслужване №670/25.05.2017г.
Договор за банково обслужване №675/01.06.2017г.
Договор за банково обслужване №662/15.05.2017г.
Договор за банково обслужване №676/02.06.2017г.
Договор за банково обслужване №671/30.05.2017г.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</si>
  <si>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</si>
  <si>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>24 месеца</t>
  </si>
  <si>
    <t>По две от обособените позиции няма подписани договори - Участниците са отстранени.</t>
  </si>
  <si>
    <t>По една от обособените позиции няма подписан договор - Не е постъпила оферта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</si>
  <si>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</si>
  <si>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Договор за банково обслужване №701/22.06.2017г.
Договор за банково обслужване №699/22.06.2017г.
Договор за банково обслужване №700/22.06.2017г.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</si>
  <si>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</si>
  <si>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Разходи от оперативната дейност</t>
  </si>
  <si>
    <t>Разходи от инвестиционната дейност</t>
  </si>
  <si>
    <t>Разходи от финансова дейност</t>
  </si>
  <si>
    <t>№653/20.04.2017г</t>
  </si>
  <si>
    <t>Плащания към доставчици</t>
  </si>
  <si>
    <t xml:space="preserve">           Покупка на природен газ</t>
  </si>
  <si>
    <t xml:space="preserve">           Плащания към свързани лица</t>
  </si>
  <si>
    <t xml:space="preserve">           Плащания към други контрагенти</t>
  </si>
  <si>
    <t>Плащания за възнаграждения и осигуровки</t>
  </si>
  <si>
    <t>Платени данъци, различни от данъка върху дохода</t>
  </si>
  <si>
    <t>Други постъпл. и  плащания по опер.дейност</t>
  </si>
  <si>
    <t xml:space="preserve">Изменение от валутни курсове </t>
  </si>
  <si>
    <t>Придобиване на нематериални активи</t>
  </si>
  <si>
    <t>Придобиване на имоти, машини, съоръжения и оборудване</t>
  </si>
  <si>
    <t>Плащания на лихви по  търговски задължения - отсрочени</t>
  </si>
  <si>
    <t>Общо плащания по ЗОП</t>
  </si>
  <si>
    <t>Общо разходи от оперативната дейност</t>
  </si>
  <si>
    <t>Общо разходи от инвестиционната дейност</t>
  </si>
  <si>
    <t>Общо разходи от финансова дейност</t>
  </si>
  <si>
    <t xml:space="preserve"> </t>
  </si>
  <si>
    <t>Период на отчитане: второ тримесечие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</si>
</sst>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#,##0;&quot;(&quot;#,##0&quot;)&quot;;&quot;-&quot;"/>
    <numFmt numFmtId="165" formatCode="_-* #,##0\ _л_в_._-;\-* #,##0\ _л_в_._-;_-* &quot;-&quot;??\ _л_в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7" xfId="0" applyFont="1" applyFill="1" applyBorder="1"/>
    <xf numFmtId="3" fontId="12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164" fontId="12" fillId="2" borderId="17" xfId="0" applyNumberFormat="1" applyFont="1" applyFill="1" applyBorder="1" applyAlignment="1">
      <alignment vertical="center" wrapText="1"/>
    </xf>
    <xf numFmtId="164" fontId="15" fillId="0" borderId="17" xfId="0" applyNumberFormat="1" applyFont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7" xfId="0" applyFont="1" applyFill="1" applyBorder="1" applyAlignment="1">
      <alignment wrapText="1"/>
    </xf>
    <xf numFmtId="164" fontId="15" fillId="0" borderId="17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/>
    <xf numFmtId="0" fontId="7" fillId="0" borderId="17" xfId="0" applyFont="1" applyFill="1" applyBorder="1" applyAlignment="1">
      <alignment vertical="center" wrapText="1"/>
    </xf>
    <xf numFmtId="0" fontId="8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/>
    <xf numFmtId="0" fontId="8" fillId="2" borderId="17" xfId="0" applyFont="1" applyFill="1" applyBorder="1"/>
    <xf numFmtId="3" fontId="12" fillId="3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3" fontId="12" fillId="2" borderId="17" xfId="1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7" fillId="0" borderId="17" xfId="0" applyFont="1" applyFill="1" applyBorder="1"/>
    <xf numFmtId="3" fontId="8" fillId="3" borderId="0" xfId="0" applyNumberFormat="1" applyFont="1" applyFill="1" applyBorder="1" applyAlignment="1">
      <alignment horizontal="center"/>
    </xf>
    <xf numFmtId="0" fontId="21" fillId="0" borderId="17" xfId="0" applyFont="1" applyFill="1" applyBorder="1"/>
    <xf numFmtId="0" fontId="12" fillId="0" borderId="17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/>
    </xf>
    <xf numFmtId="3" fontId="22" fillId="3" borderId="17" xfId="0" applyNumberFormat="1" applyFont="1" applyFill="1" applyBorder="1" applyAlignment="1">
      <alignment horizontal="center"/>
    </xf>
    <xf numFmtId="165" fontId="14" fillId="2" borderId="17" xfId="1" applyNumberFormat="1" applyFont="1" applyFill="1" applyBorder="1" applyAlignment="1">
      <alignment vertical="center" wrapText="1"/>
    </xf>
    <xf numFmtId="3" fontId="18" fillId="3" borderId="1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9"/>
  <sheetViews>
    <sheetView tabSelected="1" workbookViewId="0">
      <selection activeCell="B71" sqref="B71"/>
    </sheetView>
  </sheetViews>
  <sheetFormatPr defaultRowHeight="11.25" x14ac:dyDescent="0.2"/>
  <cols>
    <col min="1" max="1" width="31.42578125" style="39" bestFit="1" customWidth="1"/>
    <col min="2" max="2" width="45.140625" style="39" customWidth="1"/>
    <col min="3" max="3" width="12" style="49" customWidth="1"/>
    <col min="4" max="4" width="13.7109375" style="39" customWidth="1"/>
    <col min="5" max="5" width="14.7109375" style="39" bestFit="1" customWidth="1"/>
    <col min="6" max="6" width="14.85546875" style="39" customWidth="1"/>
    <col min="7" max="7" width="17.5703125" style="62" customWidth="1"/>
    <col min="8" max="8" width="63.85546875" style="39" customWidth="1"/>
    <col min="9" max="9" width="51.140625" style="39" customWidth="1"/>
    <col min="10" max="10" width="23.42578125" style="62" customWidth="1"/>
    <col min="11" max="11" width="34.42578125" style="39" customWidth="1"/>
    <col min="12" max="12" width="19.28515625" style="39" customWidth="1"/>
    <col min="13" max="256" width="9.140625" style="39"/>
    <col min="257" max="257" width="22.7109375" style="39" customWidth="1"/>
    <col min="258" max="258" width="45.140625" style="39" customWidth="1"/>
    <col min="259" max="259" width="12" style="39" customWidth="1"/>
    <col min="260" max="260" width="13.7109375" style="39" customWidth="1"/>
    <col min="261" max="261" width="14.7109375" style="39" bestFit="1" customWidth="1"/>
    <col min="262" max="262" width="14.85546875" style="39" customWidth="1"/>
    <col min="263" max="263" width="17.5703125" style="39" customWidth="1"/>
    <col min="264" max="264" width="12.42578125" style="39" customWidth="1"/>
    <col min="265" max="265" width="16.7109375" style="39" customWidth="1"/>
    <col min="266" max="266" width="12.85546875" style="39" customWidth="1"/>
    <col min="267" max="267" width="34.42578125" style="39" customWidth="1"/>
    <col min="268" max="268" width="19.28515625" style="39" customWidth="1"/>
    <col min="269" max="512" width="9.140625" style="39"/>
    <col min="513" max="513" width="22.7109375" style="39" customWidth="1"/>
    <col min="514" max="514" width="45.140625" style="39" customWidth="1"/>
    <col min="515" max="515" width="12" style="39" customWidth="1"/>
    <col min="516" max="516" width="13.7109375" style="39" customWidth="1"/>
    <col min="517" max="517" width="14.7109375" style="39" bestFit="1" customWidth="1"/>
    <col min="518" max="518" width="14.85546875" style="39" customWidth="1"/>
    <col min="519" max="519" width="17.5703125" style="39" customWidth="1"/>
    <col min="520" max="520" width="12.42578125" style="39" customWidth="1"/>
    <col min="521" max="521" width="16.7109375" style="39" customWidth="1"/>
    <col min="522" max="522" width="12.85546875" style="39" customWidth="1"/>
    <col min="523" max="523" width="34.42578125" style="39" customWidth="1"/>
    <col min="524" max="524" width="19.28515625" style="39" customWidth="1"/>
    <col min="525" max="768" width="9.140625" style="39"/>
    <col min="769" max="769" width="22.7109375" style="39" customWidth="1"/>
    <col min="770" max="770" width="45.140625" style="39" customWidth="1"/>
    <col min="771" max="771" width="12" style="39" customWidth="1"/>
    <col min="772" max="772" width="13.7109375" style="39" customWidth="1"/>
    <col min="773" max="773" width="14.7109375" style="39" bestFit="1" customWidth="1"/>
    <col min="774" max="774" width="14.85546875" style="39" customWidth="1"/>
    <col min="775" max="775" width="17.5703125" style="39" customWidth="1"/>
    <col min="776" max="776" width="12.42578125" style="39" customWidth="1"/>
    <col min="777" max="777" width="16.7109375" style="39" customWidth="1"/>
    <col min="778" max="778" width="12.85546875" style="39" customWidth="1"/>
    <col min="779" max="779" width="34.42578125" style="39" customWidth="1"/>
    <col min="780" max="780" width="19.28515625" style="39" customWidth="1"/>
    <col min="781" max="1024" width="9.140625" style="39"/>
    <col min="1025" max="1025" width="22.7109375" style="39" customWidth="1"/>
    <col min="1026" max="1026" width="45.140625" style="39" customWidth="1"/>
    <col min="1027" max="1027" width="12" style="39" customWidth="1"/>
    <col min="1028" max="1028" width="13.7109375" style="39" customWidth="1"/>
    <col min="1029" max="1029" width="14.7109375" style="39" bestFit="1" customWidth="1"/>
    <col min="1030" max="1030" width="14.85546875" style="39" customWidth="1"/>
    <col min="1031" max="1031" width="17.5703125" style="39" customWidth="1"/>
    <col min="1032" max="1032" width="12.42578125" style="39" customWidth="1"/>
    <col min="1033" max="1033" width="16.7109375" style="39" customWidth="1"/>
    <col min="1034" max="1034" width="12.85546875" style="39" customWidth="1"/>
    <col min="1035" max="1035" width="34.42578125" style="39" customWidth="1"/>
    <col min="1036" max="1036" width="19.28515625" style="39" customWidth="1"/>
    <col min="1037" max="1280" width="9.140625" style="39"/>
    <col min="1281" max="1281" width="22.7109375" style="39" customWidth="1"/>
    <col min="1282" max="1282" width="45.140625" style="39" customWidth="1"/>
    <col min="1283" max="1283" width="12" style="39" customWidth="1"/>
    <col min="1284" max="1284" width="13.7109375" style="39" customWidth="1"/>
    <col min="1285" max="1285" width="14.7109375" style="39" bestFit="1" customWidth="1"/>
    <col min="1286" max="1286" width="14.85546875" style="39" customWidth="1"/>
    <col min="1287" max="1287" width="17.5703125" style="39" customWidth="1"/>
    <col min="1288" max="1288" width="12.42578125" style="39" customWidth="1"/>
    <col min="1289" max="1289" width="16.7109375" style="39" customWidth="1"/>
    <col min="1290" max="1290" width="12.85546875" style="39" customWidth="1"/>
    <col min="1291" max="1291" width="34.42578125" style="39" customWidth="1"/>
    <col min="1292" max="1292" width="19.28515625" style="39" customWidth="1"/>
    <col min="1293" max="1536" width="9.140625" style="39"/>
    <col min="1537" max="1537" width="22.7109375" style="39" customWidth="1"/>
    <col min="1538" max="1538" width="45.140625" style="39" customWidth="1"/>
    <col min="1539" max="1539" width="12" style="39" customWidth="1"/>
    <col min="1540" max="1540" width="13.7109375" style="39" customWidth="1"/>
    <col min="1541" max="1541" width="14.7109375" style="39" bestFit="1" customWidth="1"/>
    <col min="1542" max="1542" width="14.85546875" style="39" customWidth="1"/>
    <col min="1543" max="1543" width="17.5703125" style="39" customWidth="1"/>
    <col min="1544" max="1544" width="12.42578125" style="39" customWidth="1"/>
    <col min="1545" max="1545" width="16.7109375" style="39" customWidth="1"/>
    <col min="1546" max="1546" width="12.85546875" style="39" customWidth="1"/>
    <col min="1547" max="1547" width="34.42578125" style="39" customWidth="1"/>
    <col min="1548" max="1548" width="19.28515625" style="39" customWidth="1"/>
    <col min="1549" max="1792" width="9.140625" style="39"/>
    <col min="1793" max="1793" width="22.7109375" style="39" customWidth="1"/>
    <col min="1794" max="1794" width="45.140625" style="39" customWidth="1"/>
    <col min="1795" max="1795" width="12" style="39" customWidth="1"/>
    <col min="1796" max="1796" width="13.7109375" style="39" customWidth="1"/>
    <col min="1797" max="1797" width="14.7109375" style="39" bestFit="1" customWidth="1"/>
    <col min="1798" max="1798" width="14.85546875" style="39" customWidth="1"/>
    <col min="1799" max="1799" width="17.5703125" style="39" customWidth="1"/>
    <col min="1800" max="1800" width="12.42578125" style="39" customWidth="1"/>
    <col min="1801" max="1801" width="16.7109375" style="39" customWidth="1"/>
    <col min="1802" max="1802" width="12.85546875" style="39" customWidth="1"/>
    <col min="1803" max="1803" width="34.42578125" style="39" customWidth="1"/>
    <col min="1804" max="1804" width="19.28515625" style="39" customWidth="1"/>
    <col min="1805" max="2048" width="9.140625" style="39"/>
    <col min="2049" max="2049" width="22.7109375" style="39" customWidth="1"/>
    <col min="2050" max="2050" width="45.140625" style="39" customWidth="1"/>
    <col min="2051" max="2051" width="12" style="39" customWidth="1"/>
    <col min="2052" max="2052" width="13.7109375" style="39" customWidth="1"/>
    <col min="2053" max="2053" width="14.7109375" style="39" bestFit="1" customWidth="1"/>
    <col min="2054" max="2054" width="14.85546875" style="39" customWidth="1"/>
    <col min="2055" max="2055" width="17.5703125" style="39" customWidth="1"/>
    <col min="2056" max="2056" width="12.42578125" style="39" customWidth="1"/>
    <col min="2057" max="2057" width="16.7109375" style="39" customWidth="1"/>
    <col min="2058" max="2058" width="12.85546875" style="39" customWidth="1"/>
    <col min="2059" max="2059" width="34.42578125" style="39" customWidth="1"/>
    <col min="2060" max="2060" width="19.28515625" style="39" customWidth="1"/>
    <col min="2061" max="2304" width="9.140625" style="39"/>
    <col min="2305" max="2305" width="22.7109375" style="39" customWidth="1"/>
    <col min="2306" max="2306" width="45.140625" style="39" customWidth="1"/>
    <col min="2307" max="2307" width="12" style="39" customWidth="1"/>
    <col min="2308" max="2308" width="13.7109375" style="39" customWidth="1"/>
    <col min="2309" max="2309" width="14.7109375" style="39" bestFit="1" customWidth="1"/>
    <col min="2310" max="2310" width="14.85546875" style="39" customWidth="1"/>
    <col min="2311" max="2311" width="17.5703125" style="39" customWidth="1"/>
    <col min="2312" max="2312" width="12.42578125" style="39" customWidth="1"/>
    <col min="2313" max="2313" width="16.7109375" style="39" customWidth="1"/>
    <col min="2314" max="2314" width="12.85546875" style="39" customWidth="1"/>
    <col min="2315" max="2315" width="34.42578125" style="39" customWidth="1"/>
    <col min="2316" max="2316" width="19.28515625" style="39" customWidth="1"/>
    <col min="2317" max="2560" width="9.140625" style="39"/>
    <col min="2561" max="2561" width="22.7109375" style="39" customWidth="1"/>
    <col min="2562" max="2562" width="45.140625" style="39" customWidth="1"/>
    <col min="2563" max="2563" width="12" style="39" customWidth="1"/>
    <col min="2564" max="2564" width="13.7109375" style="39" customWidth="1"/>
    <col min="2565" max="2565" width="14.7109375" style="39" bestFit="1" customWidth="1"/>
    <col min="2566" max="2566" width="14.85546875" style="39" customWidth="1"/>
    <col min="2567" max="2567" width="17.5703125" style="39" customWidth="1"/>
    <col min="2568" max="2568" width="12.42578125" style="39" customWidth="1"/>
    <col min="2569" max="2569" width="16.7109375" style="39" customWidth="1"/>
    <col min="2570" max="2570" width="12.85546875" style="39" customWidth="1"/>
    <col min="2571" max="2571" width="34.42578125" style="39" customWidth="1"/>
    <col min="2572" max="2572" width="19.28515625" style="39" customWidth="1"/>
    <col min="2573" max="2816" width="9.140625" style="39"/>
    <col min="2817" max="2817" width="22.7109375" style="39" customWidth="1"/>
    <col min="2818" max="2818" width="45.140625" style="39" customWidth="1"/>
    <col min="2819" max="2819" width="12" style="39" customWidth="1"/>
    <col min="2820" max="2820" width="13.7109375" style="39" customWidth="1"/>
    <col min="2821" max="2821" width="14.7109375" style="39" bestFit="1" customWidth="1"/>
    <col min="2822" max="2822" width="14.85546875" style="39" customWidth="1"/>
    <col min="2823" max="2823" width="17.5703125" style="39" customWidth="1"/>
    <col min="2824" max="2824" width="12.42578125" style="39" customWidth="1"/>
    <col min="2825" max="2825" width="16.7109375" style="39" customWidth="1"/>
    <col min="2826" max="2826" width="12.85546875" style="39" customWidth="1"/>
    <col min="2827" max="2827" width="34.42578125" style="39" customWidth="1"/>
    <col min="2828" max="2828" width="19.28515625" style="39" customWidth="1"/>
    <col min="2829" max="3072" width="9.140625" style="39"/>
    <col min="3073" max="3073" width="22.7109375" style="39" customWidth="1"/>
    <col min="3074" max="3074" width="45.140625" style="39" customWidth="1"/>
    <col min="3075" max="3075" width="12" style="39" customWidth="1"/>
    <col min="3076" max="3076" width="13.7109375" style="39" customWidth="1"/>
    <col min="3077" max="3077" width="14.7109375" style="39" bestFit="1" customWidth="1"/>
    <col min="3078" max="3078" width="14.85546875" style="39" customWidth="1"/>
    <col min="3079" max="3079" width="17.5703125" style="39" customWidth="1"/>
    <col min="3080" max="3080" width="12.42578125" style="39" customWidth="1"/>
    <col min="3081" max="3081" width="16.7109375" style="39" customWidth="1"/>
    <col min="3082" max="3082" width="12.85546875" style="39" customWidth="1"/>
    <col min="3083" max="3083" width="34.42578125" style="39" customWidth="1"/>
    <col min="3084" max="3084" width="19.28515625" style="39" customWidth="1"/>
    <col min="3085" max="3328" width="9.140625" style="39"/>
    <col min="3329" max="3329" width="22.7109375" style="39" customWidth="1"/>
    <col min="3330" max="3330" width="45.140625" style="39" customWidth="1"/>
    <col min="3331" max="3331" width="12" style="39" customWidth="1"/>
    <col min="3332" max="3332" width="13.7109375" style="39" customWidth="1"/>
    <col min="3333" max="3333" width="14.7109375" style="39" bestFit="1" customWidth="1"/>
    <col min="3334" max="3334" width="14.85546875" style="39" customWidth="1"/>
    <col min="3335" max="3335" width="17.5703125" style="39" customWidth="1"/>
    <col min="3336" max="3336" width="12.42578125" style="39" customWidth="1"/>
    <col min="3337" max="3337" width="16.7109375" style="39" customWidth="1"/>
    <col min="3338" max="3338" width="12.85546875" style="39" customWidth="1"/>
    <col min="3339" max="3339" width="34.42578125" style="39" customWidth="1"/>
    <col min="3340" max="3340" width="19.28515625" style="39" customWidth="1"/>
    <col min="3341" max="3584" width="9.140625" style="39"/>
    <col min="3585" max="3585" width="22.7109375" style="39" customWidth="1"/>
    <col min="3586" max="3586" width="45.140625" style="39" customWidth="1"/>
    <col min="3587" max="3587" width="12" style="39" customWidth="1"/>
    <col min="3588" max="3588" width="13.7109375" style="39" customWidth="1"/>
    <col min="3589" max="3589" width="14.7109375" style="39" bestFit="1" customWidth="1"/>
    <col min="3590" max="3590" width="14.85546875" style="39" customWidth="1"/>
    <col min="3591" max="3591" width="17.5703125" style="39" customWidth="1"/>
    <col min="3592" max="3592" width="12.42578125" style="39" customWidth="1"/>
    <col min="3593" max="3593" width="16.7109375" style="39" customWidth="1"/>
    <col min="3594" max="3594" width="12.85546875" style="39" customWidth="1"/>
    <col min="3595" max="3595" width="34.42578125" style="39" customWidth="1"/>
    <col min="3596" max="3596" width="19.28515625" style="39" customWidth="1"/>
    <col min="3597" max="3840" width="9.140625" style="39"/>
    <col min="3841" max="3841" width="22.7109375" style="39" customWidth="1"/>
    <col min="3842" max="3842" width="45.140625" style="39" customWidth="1"/>
    <col min="3843" max="3843" width="12" style="39" customWidth="1"/>
    <col min="3844" max="3844" width="13.7109375" style="39" customWidth="1"/>
    <col min="3845" max="3845" width="14.7109375" style="39" bestFit="1" customWidth="1"/>
    <col min="3846" max="3846" width="14.85546875" style="39" customWidth="1"/>
    <col min="3847" max="3847" width="17.5703125" style="39" customWidth="1"/>
    <col min="3848" max="3848" width="12.42578125" style="39" customWidth="1"/>
    <col min="3849" max="3849" width="16.7109375" style="39" customWidth="1"/>
    <col min="3850" max="3850" width="12.85546875" style="39" customWidth="1"/>
    <col min="3851" max="3851" width="34.42578125" style="39" customWidth="1"/>
    <col min="3852" max="3852" width="19.28515625" style="39" customWidth="1"/>
    <col min="3853" max="4096" width="9.140625" style="39"/>
    <col min="4097" max="4097" width="22.7109375" style="39" customWidth="1"/>
    <col min="4098" max="4098" width="45.140625" style="39" customWidth="1"/>
    <col min="4099" max="4099" width="12" style="39" customWidth="1"/>
    <col min="4100" max="4100" width="13.7109375" style="39" customWidth="1"/>
    <col min="4101" max="4101" width="14.7109375" style="39" bestFit="1" customWidth="1"/>
    <col min="4102" max="4102" width="14.85546875" style="39" customWidth="1"/>
    <col min="4103" max="4103" width="17.5703125" style="39" customWidth="1"/>
    <col min="4104" max="4104" width="12.42578125" style="39" customWidth="1"/>
    <col min="4105" max="4105" width="16.7109375" style="39" customWidth="1"/>
    <col min="4106" max="4106" width="12.85546875" style="39" customWidth="1"/>
    <col min="4107" max="4107" width="34.42578125" style="39" customWidth="1"/>
    <col min="4108" max="4108" width="19.28515625" style="39" customWidth="1"/>
    <col min="4109" max="4352" width="9.140625" style="39"/>
    <col min="4353" max="4353" width="22.7109375" style="39" customWidth="1"/>
    <col min="4354" max="4354" width="45.140625" style="39" customWidth="1"/>
    <col min="4355" max="4355" width="12" style="39" customWidth="1"/>
    <col min="4356" max="4356" width="13.7109375" style="39" customWidth="1"/>
    <col min="4357" max="4357" width="14.7109375" style="39" bestFit="1" customWidth="1"/>
    <col min="4358" max="4358" width="14.85546875" style="39" customWidth="1"/>
    <col min="4359" max="4359" width="17.5703125" style="39" customWidth="1"/>
    <col min="4360" max="4360" width="12.42578125" style="39" customWidth="1"/>
    <col min="4361" max="4361" width="16.7109375" style="39" customWidth="1"/>
    <col min="4362" max="4362" width="12.85546875" style="39" customWidth="1"/>
    <col min="4363" max="4363" width="34.42578125" style="39" customWidth="1"/>
    <col min="4364" max="4364" width="19.28515625" style="39" customWidth="1"/>
    <col min="4365" max="4608" width="9.140625" style="39"/>
    <col min="4609" max="4609" width="22.7109375" style="39" customWidth="1"/>
    <col min="4610" max="4610" width="45.140625" style="39" customWidth="1"/>
    <col min="4611" max="4611" width="12" style="39" customWidth="1"/>
    <col min="4612" max="4612" width="13.7109375" style="39" customWidth="1"/>
    <col min="4613" max="4613" width="14.7109375" style="39" bestFit="1" customWidth="1"/>
    <col min="4614" max="4614" width="14.85546875" style="39" customWidth="1"/>
    <col min="4615" max="4615" width="17.5703125" style="39" customWidth="1"/>
    <col min="4616" max="4616" width="12.42578125" style="39" customWidth="1"/>
    <col min="4617" max="4617" width="16.7109375" style="39" customWidth="1"/>
    <col min="4618" max="4618" width="12.85546875" style="39" customWidth="1"/>
    <col min="4619" max="4619" width="34.42578125" style="39" customWidth="1"/>
    <col min="4620" max="4620" width="19.28515625" style="39" customWidth="1"/>
    <col min="4621" max="4864" width="9.140625" style="39"/>
    <col min="4865" max="4865" width="22.7109375" style="39" customWidth="1"/>
    <col min="4866" max="4866" width="45.140625" style="39" customWidth="1"/>
    <col min="4867" max="4867" width="12" style="39" customWidth="1"/>
    <col min="4868" max="4868" width="13.7109375" style="39" customWidth="1"/>
    <col min="4869" max="4869" width="14.7109375" style="39" bestFit="1" customWidth="1"/>
    <col min="4870" max="4870" width="14.85546875" style="39" customWidth="1"/>
    <col min="4871" max="4871" width="17.5703125" style="39" customWidth="1"/>
    <col min="4872" max="4872" width="12.42578125" style="39" customWidth="1"/>
    <col min="4873" max="4873" width="16.7109375" style="39" customWidth="1"/>
    <col min="4874" max="4874" width="12.85546875" style="39" customWidth="1"/>
    <col min="4875" max="4875" width="34.42578125" style="39" customWidth="1"/>
    <col min="4876" max="4876" width="19.28515625" style="39" customWidth="1"/>
    <col min="4877" max="5120" width="9.140625" style="39"/>
    <col min="5121" max="5121" width="22.7109375" style="39" customWidth="1"/>
    <col min="5122" max="5122" width="45.140625" style="39" customWidth="1"/>
    <col min="5123" max="5123" width="12" style="39" customWidth="1"/>
    <col min="5124" max="5124" width="13.7109375" style="39" customWidth="1"/>
    <col min="5125" max="5125" width="14.7109375" style="39" bestFit="1" customWidth="1"/>
    <col min="5126" max="5126" width="14.85546875" style="39" customWidth="1"/>
    <col min="5127" max="5127" width="17.5703125" style="39" customWidth="1"/>
    <col min="5128" max="5128" width="12.42578125" style="39" customWidth="1"/>
    <col min="5129" max="5129" width="16.7109375" style="39" customWidth="1"/>
    <col min="5130" max="5130" width="12.85546875" style="39" customWidth="1"/>
    <col min="5131" max="5131" width="34.42578125" style="39" customWidth="1"/>
    <col min="5132" max="5132" width="19.28515625" style="39" customWidth="1"/>
    <col min="5133" max="5376" width="9.140625" style="39"/>
    <col min="5377" max="5377" width="22.7109375" style="39" customWidth="1"/>
    <col min="5378" max="5378" width="45.140625" style="39" customWidth="1"/>
    <col min="5379" max="5379" width="12" style="39" customWidth="1"/>
    <col min="5380" max="5380" width="13.7109375" style="39" customWidth="1"/>
    <col min="5381" max="5381" width="14.7109375" style="39" bestFit="1" customWidth="1"/>
    <col min="5382" max="5382" width="14.85546875" style="39" customWidth="1"/>
    <col min="5383" max="5383" width="17.5703125" style="39" customWidth="1"/>
    <col min="5384" max="5384" width="12.42578125" style="39" customWidth="1"/>
    <col min="5385" max="5385" width="16.7109375" style="39" customWidth="1"/>
    <col min="5386" max="5386" width="12.85546875" style="39" customWidth="1"/>
    <col min="5387" max="5387" width="34.42578125" style="39" customWidth="1"/>
    <col min="5388" max="5388" width="19.28515625" style="39" customWidth="1"/>
    <col min="5389" max="5632" width="9.140625" style="39"/>
    <col min="5633" max="5633" width="22.7109375" style="39" customWidth="1"/>
    <col min="5634" max="5634" width="45.140625" style="39" customWidth="1"/>
    <col min="5635" max="5635" width="12" style="39" customWidth="1"/>
    <col min="5636" max="5636" width="13.7109375" style="39" customWidth="1"/>
    <col min="5637" max="5637" width="14.7109375" style="39" bestFit="1" customWidth="1"/>
    <col min="5638" max="5638" width="14.85546875" style="39" customWidth="1"/>
    <col min="5639" max="5639" width="17.5703125" style="39" customWidth="1"/>
    <col min="5640" max="5640" width="12.42578125" style="39" customWidth="1"/>
    <col min="5641" max="5641" width="16.7109375" style="39" customWidth="1"/>
    <col min="5642" max="5642" width="12.85546875" style="39" customWidth="1"/>
    <col min="5643" max="5643" width="34.42578125" style="39" customWidth="1"/>
    <col min="5644" max="5644" width="19.28515625" style="39" customWidth="1"/>
    <col min="5645" max="5888" width="9.140625" style="39"/>
    <col min="5889" max="5889" width="22.7109375" style="39" customWidth="1"/>
    <col min="5890" max="5890" width="45.140625" style="39" customWidth="1"/>
    <col min="5891" max="5891" width="12" style="39" customWidth="1"/>
    <col min="5892" max="5892" width="13.7109375" style="39" customWidth="1"/>
    <col min="5893" max="5893" width="14.7109375" style="39" bestFit="1" customWidth="1"/>
    <col min="5894" max="5894" width="14.85546875" style="39" customWidth="1"/>
    <col min="5895" max="5895" width="17.5703125" style="39" customWidth="1"/>
    <col min="5896" max="5896" width="12.42578125" style="39" customWidth="1"/>
    <col min="5897" max="5897" width="16.7109375" style="39" customWidth="1"/>
    <col min="5898" max="5898" width="12.85546875" style="39" customWidth="1"/>
    <col min="5899" max="5899" width="34.42578125" style="39" customWidth="1"/>
    <col min="5900" max="5900" width="19.28515625" style="39" customWidth="1"/>
    <col min="5901" max="6144" width="9.140625" style="39"/>
    <col min="6145" max="6145" width="22.7109375" style="39" customWidth="1"/>
    <col min="6146" max="6146" width="45.140625" style="39" customWidth="1"/>
    <col min="6147" max="6147" width="12" style="39" customWidth="1"/>
    <col min="6148" max="6148" width="13.7109375" style="39" customWidth="1"/>
    <col min="6149" max="6149" width="14.7109375" style="39" bestFit="1" customWidth="1"/>
    <col min="6150" max="6150" width="14.85546875" style="39" customWidth="1"/>
    <col min="6151" max="6151" width="17.5703125" style="39" customWidth="1"/>
    <col min="6152" max="6152" width="12.42578125" style="39" customWidth="1"/>
    <col min="6153" max="6153" width="16.7109375" style="39" customWidth="1"/>
    <col min="6154" max="6154" width="12.85546875" style="39" customWidth="1"/>
    <col min="6155" max="6155" width="34.42578125" style="39" customWidth="1"/>
    <col min="6156" max="6156" width="19.28515625" style="39" customWidth="1"/>
    <col min="6157" max="6400" width="9.140625" style="39"/>
    <col min="6401" max="6401" width="22.7109375" style="39" customWidth="1"/>
    <col min="6402" max="6402" width="45.140625" style="39" customWidth="1"/>
    <col min="6403" max="6403" width="12" style="39" customWidth="1"/>
    <col min="6404" max="6404" width="13.7109375" style="39" customWidth="1"/>
    <col min="6405" max="6405" width="14.7109375" style="39" bestFit="1" customWidth="1"/>
    <col min="6406" max="6406" width="14.85546875" style="39" customWidth="1"/>
    <col min="6407" max="6407" width="17.5703125" style="39" customWidth="1"/>
    <col min="6408" max="6408" width="12.42578125" style="39" customWidth="1"/>
    <col min="6409" max="6409" width="16.7109375" style="39" customWidth="1"/>
    <col min="6410" max="6410" width="12.85546875" style="39" customWidth="1"/>
    <col min="6411" max="6411" width="34.42578125" style="39" customWidth="1"/>
    <col min="6412" max="6412" width="19.28515625" style="39" customWidth="1"/>
    <col min="6413" max="6656" width="9.140625" style="39"/>
    <col min="6657" max="6657" width="22.7109375" style="39" customWidth="1"/>
    <col min="6658" max="6658" width="45.140625" style="39" customWidth="1"/>
    <col min="6659" max="6659" width="12" style="39" customWidth="1"/>
    <col min="6660" max="6660" width="13.7109375" style="39" customWidth="1"/>
    <col min="6661" max="6661" width="14.7109375" style="39" bestFit="1" customWidth="1"/>
    <col min="6662" max="6662" width="14.85546875" style="39" customWidth="1"/>
    <col min="6663" max="6663" width="17.5703125" style="39" customWidth="1"/>
    <col min="6664" max="6664" width="12.42578125" style="39" customWidth="1"/>
    <col min="6665" max="6665" width="16.7109375" style="39" customWidth="1"/>
    <col min="6666" max="6666" width="12.85546875" style="39" customWidth="1"/>
    <col min="6667" max="6667" width="34.42578125" style="39" customWidth="1"/>
    <col min="6668" max="6668" width="19.28515625" style="39" customWidth="1"/>
    <col min="6669" max="6912" width="9.140625" style="39"/>
    <col min="6913" max="6913" width="22.7109375" style="39" customWidth="1"/>
    <col min="6914" max="6914" width="45.140625" style="39" customWidth="1"/>
    <col min="6915" max="6915" width="12" style="39" customWidth="1"/>
    <col min="6916" max="6916" width="13.7109375" style="39" customWidth="1"/>
    <col min="6917" max="6917" width="14.7109375" style="39" bestFit="1" customWidth="1"/>
    <col min="6918" max="6918" width="14.85546875" style="39" customWidth="1"/>
    <col min="6919" max="6919" width="17.5703125" style="39" customWidth="1"/>
    <col min="6920" max="6920" width="12.42578125" style="39" customWidth="1"/>
    <col min="6921" max="6921" width="16.7109375" style="39" customWidth="1"/>
    <col min="6922" max="6922" width="12.85546875" style="39" customWidth="1"/>
    <col min="6923" max="6923" width="34.42578125" style="39" customWidth="1"/>
    <col min="6924" max="6924" width="19.28515625" style="39" customWidth="1"/>
    <col min="6925" max="7168" width="9.140625" style="39"/>
    <col min="7169" max="7169" width="22.7109375" style="39" customWidth="1"/>
    <col min="7170" max="7170" width="45.140625" style="39" customWidth="1"/>
    <col min="7171" max="7171" width="12" style="39" customWidth="1"/>
    <col min="7172" max="7172" width="13.7109375" style="39" customWidth="1"/>
    <col min="7173" max="7173" width="14.7109375" style="39" bestFit="1" customWidth="1"/>
    <col min="7174" max="7174" width="14.85546875" style="39" customWidth="1"/>
    <col min="7175" max="7175" width="17.5703125" style="39" customWidth="1"/>
    <col min="7176" max="7176" width="12.42578125" style="39" customWidth="1"/>
    <col min="7177" max="7177" width="16.7109375" style="39" customWidth="1"/>
    <col min="7178" max="7178" width="12.85546875" style="39" customWidth="1"/>
    <col min="7179" max="7179" width="34.42578125" style="39" customWidth="1"/>
    <col min="7180" max="7180" width="19.28515625" style="39" customWidth="1"/>
    <col min="7181" max="7424" width="9.140625" style="39"/>
    <col min="7425" max="7425" width="22.7109375" style="39" customWidth="1"/>
    <col min="7426" max="7426" width="45.140625" style="39" customWidth="1"/>
    <col min="7427" max="7427" width="12" style="39" customWidth="1"/>
    <col min="7428" max="7428" width="13.7109375" style="39" customWidth="1"/>
    <col min="7429" max="7429" width="14.7109375" style="39" bestFit="1" customWidth="1"/>
    <col min="7430" max="7430" width="14.85546875" style="39" customWidth="1"/>
    <col min="7431" max="7431" width="17.5703125" style="39" customWidth="1"/>
    <col min="7432" max="7432" width="12.42578125" style="39" customWidth="1"/>
    <col min="7433" max="7433" width="16.7109375" style="39" customWidth="1"/>
    <col min="7434" max="7434" width="12.85546875" style="39" customWidth="1"/>
    <col min="7435" max="7435" width="34.42578125" style="39" customWidth="1"/>
    <col min="7436" max="7436" width="19.28515625" style="39" customWidth="1"/>
    <col min="7437" max="7680" width="9.140625" style="39"/>
    <col min="7681" max="7681" width="22.7109375" style="39" customWidth="1"/>
    <col min="7682" max="7682" width="45.140625" style="39" customWidth="1"/>
    <col min="7683" max="7683" width="12" style="39" customWidth="1"/>
    <col min="7684" max="7684" width="13.7109375" style="39" customWidth="1"/>
    <col min="7685" max="7685" width="14.7109375" style="39" bestFit="1" customWidth="1"/>
    <col min="7686" max="7686" width="14.85546875" style="39" customWidth="1"/>
    <col min="7687" max="7687" width="17.5703125" style="39" customWidth="1"/>
    <col min="7688" max="7688" width="12.42578125" style="39" customWidth="1"/>
    <col min="7689" max="7689" width="16.7109375" style="39" customWidth="1"/>
    <col min="7690" max="7690" width="12.85546875" style="39" customWidth="1"/>
    <col min="7691" max="7691" width="34.42578125" style="39" customWidth="1"/>
    <col min="7692" max="7692" width="19.28515625" style="39" customWidth="1"/>
    <col min="7693" max="7936" width="9.140625" style="39"/>
    <col min="7937" max="7937" width="22.7109375" style="39" customWidth="1"/>
    <col min="7938" max="7938" width="45.140625" style="39" customWidth="1"/>
    <col min="7939" max="7939" width="12" style="39" customWidth="1"/>
    <col min="7940" max="7940" width="13.7109375" style="39" customWidth="1"/>
    <col min="7941" max="7941" width="14.7109375" style="39" bestFit="1" customWidth="1"/>
    <col min="7942" max="7942" width="14.85546875" style="39" customWidth="1"/>
    <col min="7943" max="7943" width="17.5703125" style="39" customWidth="1"/>
    <col min="7944" max="7944" width="12.42578125" style="39" customWidth="1"/>
    <col min="7945" max="7945" width="16.7109375" style="39" customWidth="1"/>
    <col min="7946" max="7946" width="12.85546875" style="39" customWidth="1"/>
    <col min="7947" max="7947" width="34.42578125" style="39" customWidth="1"/>
    <col min="7948" max="7948" width="19.28515625" style="39" customWidth="1"/>
    <col min="7949" max="8192" width="9.140625" style="39"/>
    <col min="8193" max="8193" width="22.7109375" style="39" customWidth="1"/>
    <col min="8194" max="8194" width="45.140625" style="39" customWidth="1"/>
    <col min="8195" max="8195" width="12" style="39" customWidth="1"/>
    <col min="8196" max="8196" width="13.7109375" style="39" customWidth="1"/>
    <col min="8197" max="8197" width="14.7109375" style="39" bestFit="1" customWidth="1"/>
    <col min="8198" max="8198" width="14.85546875" style="39" customWidth="1"/>
    <col min="8199" max="8199" width="17.5703125" style="39" customWidth="1"/>
    <col min="8200" max="8200" width="12.42578125" style="39" customWidth="1"/>
    <col min="8201" max="8201" width="16.7109375" style="39" customWidth="1"/>
    <col min="8202" max="8202" width="12.85546875" style="39" customWidth="1"/>
    <col min="8203" max="8203" width="34.42578125" style="39" customWidth="1"/>
    <col min="8204" max="8204" width="19.28515625" style="39" customWidth="1"/>
    <col min="8205" max="8448" width="9.140625" style="39"/>
    <col min="8449" max="8449" width="22.7109375" style="39" customWidth="1"/>
    <col min="8450" max="8450" width="45.140625" style="39" customWidth="1"/>
    <col min="8451" max="8451" width="12" style="39" customWidth="1"/>
    <col min="8452" max="8452" width="13.7109375" style="39" customWidth="1"/>
    <col min="8453" max="8453" width="14.7109375" style="39" bestFit="1" customWidth="1"/>
    <col min="8454" max="8454" width="14.85546875" style="39" customWidth="1"/>
    <col min="8455" max="8455" width="17.5703125" style="39" customWidth="1"/>
    <col min="8456" max="8456" width="12.42578125" style="39" customWidth="1"/>
    <col min="8457" max="8457" width="16.7109375" style="39" customWidth="1"/>
    <col min="8458" max="8458" width="12.85546875" style="39" customWidth="1"/>
    <col min="8459" max="8459" width="34.42578125" style="39" customWidth="1"/>
    <col min="8460" max="8460" width="19.28515625" style="39" customWidth="1"/>
    <col min="8461" max="8704" width="9.140625" style="39"/>
    <col min="8705" max="8705" width="22.7109375" style="39" customWidth="1"/>
    <col min="8706" max="8706" width="45.140625" style="39" customWidth="1"/>
    <col min="8707" max="8707" width="12" style="39" customWidth="1"/>
    <col min="8708" max="8708" width="13.7109375" style="39" customWidth="1"/>
    <col min="8709" max="8709" width="14.7109375" style="39" bestFit="1" customWidth="1"/>
    <col min="8710" max="8710" width="14.85546875" style="39" customWidth="1"/>
    <col min="8711" max="8711" width="17.5703125" style="39" customWidth="1"/>
    <col min="8712" max="8712" width="12.42578125" style="39" customWidth="1"/>
    <col min="8713" max="8713" width="16.7109375" style="39" customWidth="1"/>
    <col min="8714" max="8714" width="12.85546875" style="39" customWidth="1"/>
    <col min="8715" max="8715" width="34.42578125" style="39" customWidth="1"/>
    <col min="8716" max="8716" width="19.28515625" style="39" customWidth="1"/>
    <col min="8717" max="8960" width="9.140625" style="39"/>
    <col min="8961" max="8961" width="22.7109375" style="39" customWidth="1"/>
    <col min="8962" max="8962" width="45.140625" style="39" customWidth="1"/>
    <col min="8963" max="8963" width="12" style="39" customWidth="1"/>
    <col min="8964" max="8964" width="13.7109375" style="39" customWidth="1"/>
    <col min="8965" max="8965" width="14.7109375" style="39" bestFit="1" customWidth="1"/>
    <col min="8966" max="8966" width="14.85546875" style="39" customWidth="1"/>
    <col min="8967" max="8967" width="17.5703125" style="39" customWidth="1"/>
    <col min="8968" max="8968" width="12.42578125" style="39" customWidth="1"/>
    <col min="8969" max="8969" width="16.7109375" style="39" customWidth="1"/>
    <col min="8970" max="8970" width="12.85546875" style="39" customWidth="1"/>
    <col min="8971" max="8971" width="34.42578125" style="39" customWidth="1"/>
    <col min="8972" max="8972" width="19.28515625" style="39" customWidth="1"/>
    <col min="8973" max="9216" width="9.140625" style="39"/>
    <col min="9217" max="9217" width="22.7109375" style="39" customWidth="1"/>
    <col min="9218" max="9218" width="45.140625" style="39" customWidth="1"/>
    <col min="9219" max="9219" width="12" style="39" customWidth="1"/>
    <col min="9220" max="9220" width="13.7109375" style="39" customWidth="1"/>
    <col min="9221" max="9221" width="14.7109375" style="39" bestFit="1" customWidth="1"/>
    <col min="9222" max="9222" width="14.85546875" style="39" customWidth="1"/>
    <col min="9223" max="9223" width="17.5703125" style="39" customWidth="1"/>
    <col min="9224" max="9224" width="12.42578125" style="39" customWidth="1"/>
    <col min="9225" max="9225" width="16.7109375" style="39" customWidth="1"/>
    <col min="9226" max="9226" width="12.85546875" style="39" customWidth="1"/>
    <col min="9227" max="9227" width="34.42578125" style="39" customWidth="1"/>
    <col min="9228" max="9228" width="19.28515625" style="39" customWidth="1"/>
    <col min="9229" max="9472" width="9.140625" style="39"/>
    <col min="9473" max="9473" width="22.7109375" style="39" customWidth="1"/>
    <col min="9474" max="9474" width="45.140625" style="39" customWidth="1"/>
    <col min="9475" max="9475" width="12" style="39" customWidth="1"/>
    <col min="9476" max="9476" width="13.7109375" style="39" customWidth="1"/>
    <col min="9477" max="9477" width="14.7109375" style="39" bestFit="1" customWidth="1"/>
    <col min="9478" max="9478" width="14.85546875" style="39" customWidth="1"/>
    <col min="9479" max="9479" width="17.5703125" style="39" customWidth="1"/>
    <col min="9480" max="9480" width="12.42578125" style="39" customWidth="1"/>
    <col min="9481" max="9481" width="16.7109375" style="39" customWidth="1"/>
    <col min="9482" max="9482" width="12.85546875" style="39" customWidth="1"/>
    <col min="9483" max="9483" width="34.42578125" style="39" customWidth="1"/>
    <col min="9484" max="9484" width="19.28515625" style="39" customWidth="1"/>
    <col min="9485" max="9728" width="9.140625" style="39"/>
    <col min="9729" max="9729" width="22.7109375" style="39" customWidth="1"/>
    <col min="9730" max="9730" width="45.140625" style="39" customWidth="1"/>
    <col min="9731" max="9731" width="12" style="39" customWidth="1"/>
    <col min="9732" max="9732" width="13.7109375" style="39" customWidth="1"/>
    <col min="9733" max="9733" width="14.7109375" style="39" bestFit="1" customWidth="1"/>
    <col min="9734" max="9734" width="14.85546875" style="39" customWidth="1"/>
    <col min="9735" max="9735" width="17.5703125" style="39" customWidth="1"/>
    <col min="9736" max="9736" width="12.42578125" style="39" customWidth="1"/>
    <col min="9737" max="9737" width="16.7109375" style="39" customWidth="1"/>
    <col min="9738" max="9738" width="12.85546875" style="39" customWidth="1"/>
    <col min="9739" max="9739" width="34.42578125" style="39" customWidth="1"/>
    <col min="9740" max="9740" width="19.28515625" style="39" customWidth="1"/>
    <col min="9741" max="9984" width="9.140625" style="39"/>
    <col min="9985" max="9985" width="22.7109375" style="39" customWidth="1"/>
    <col min="9986" max="9986" width="45.140625" style="39" customWidth="1"/>
    <col min="9987" max="9987" width="12" style="39" customWidth="1"/>
    <col min="9988" max="9988" width="13.7109375" style="39" customWidth="1"/>
    <col min="9989" max="9989" width="14.7109375" style="39" bestFit="1" customWidth="1"/>
    <col min="9990" max="9990" width="14.85546875" style="39" customWidth="1"/>
    <col min="9991" max="9991" width="17.5703125" style="39" customWidth="1"/>
    <col min="9992" max="9992" width="12.42578125" style="39" customWidth="1"/>
    <col min="9993" max="9993" width="16.7109375" style="39" customWidth="1"/>
    <col min="9994" max="9994" width="12.85546875" style="39" customWidth="1"/>
    <col min="9995" max="9995" width="34.42578125" style="39" customWidth="1"/>
    <col min="9996" max="9996" width="19.28515625" style="39" customWidth="1"/>
    <col min="9997" max="10240" width="9.140625" style="39"/>
    <col min="10241" max="10241" width="22.7109375" style="39" customWidth="1"/>
    <col min="10242" max="10242" width="45.140625" style="39" customWidth="1"/>
    <col min="10243" max="10243" width="12" style="39" customWidth="1"/>
    <col min="10244" max="10244" width="13.7109375" style="39" customWidth="1"/>
    <col min="10245" max="10245" width="14.7109375" style="39" bestFit="1" customWidth="1"/>
    <col min="10246" max="10246" width="14.85546875" style="39" customWidth="1"/>
    <col min="10247" max="10247" width="17.5703125" style="39" customWidth="1"/>
    <col min="10248" max="10248" width="12.42578125" style="39" customWidth="1"/>
    <col min="10249" max="10249" width="16.7109375" style="39" customWidth="1"/>
    <col min="10250" max="10250" width="12.85546875" style="39" customWidth="1"/>
    <col min="10251" max="10251" width="34.42578125" style="39" customWidth="1"/>
    <col min="10252" max="10252" width="19.28515625" style="39" customWidth="1"/>
    <col min="10253" max="10496" width="9.140625" style="39"/>
    <col min="10497" max="10497" width="22.7109375" style="39" customWidth="1"/>
    <col min="10498" max="10498" width="45.140625" style="39" customWidth="1"/>
    <col min="10499" max="10499" width="12" style="39" customWidth="1"/>
    <col min="10500" max="10500" width="13.7109375" style="39" customWidth="1"/>
    <col min="10501" max="10501" width="14.7109375" style="39" bestFit="1" customWidth="1"/>
    <col min="10502" max="10502" width="14.85546875" style="39" customWidth="1"/>
    <col min="10503" max="10503" width="17.5703125" style="39" customWidth="1"/>
    <col min="10504" max="10504" width="12.42578125" style="39" customWidth="1"/>
    <col min="10505" max="10505" width="16.7109375" style="39" customWidth="1"/>
    <col min="10506" max="10506" width="12.85546875" style="39" customWidth="1"/>
    <col min="10507" max="10507" width="34.42578125" style="39" customWidth="1"/>
    <col min="10508" max="10508" width="19.28515625" style="39" customWidth="1"/>
    <col min="10509" max="10752" width="9.140625" style="39"/>
    <col min="10753" max="10753" width="22.7109375" style="39" customWidth="1"/>
    <col min="10754" max="10754" width="45.140625" style="39" customWidth="1"/>
    <col min="10755" max="10755" width="12" style="39" customWidth="1"/>
    <col min="10756" max="10756" width="13.7109375" style="39" customWidth="1"/>
    <col min="10757" max="10757" width="14.7109375" style="39" bestFit="1" customWidth="1"/>
    <col min="10758" max="10758" width="14.85546875" style="39" customWidth="1"/>
    <col min="10759" max="10759" width="17.5703125" style="39" customWidth="1"/>
    <col min="10760" max="10760" width="12.42578125" style="39" customWidth="1"/>
    <col min="10761" max="10761" width="16.7109375" style="39" customWidth="1"/>
    <col min="10762" max="10762" width="12.85546875" style="39" customWidth="1"/>
    <col min="10763" max="10763" width="34.42578125" style="39" customWidth="1"/>
    <col min="10764" max="10764" width="19.28515625" style="39" customWidth="1"/>
    <col min="10765" max="11008" width="9.140625" style="39"/>
    <col min="11009" max="11009" width="22.7109375" style="39" customWidth="1"/>
    <col min="11010" max="11010" width="45.140625" style="39" customWidth="1"/>
    <col min="11011" max="11011" width="12" style="39" customWidth="1"/>
    <col min="11012" max="11012" width="13.7109375" style="39" customWidth="1"/>
    <col min="11013" max="11013" width="14.7109375" style="39" bestFit="1" customWidth="1"/>
    <col min="11014" max="11014" width="14.85546875" style="39" customWidth="1"/>
    <col min="11015" max="11015" width="17.5703125" style="39" customWidth="1"/>
    <col min="11016" max="11016" width="12.42578125" style="39" customWidth="1"/>
    <col min="11017" max="11017" width="16.7109375" style="39" customWidth="1"/>
    <col min="11018" max="11018" width="12.85546875" style="39" customWidth="1"/>
    <col min="11019" max="11019" width="34.42578125" style="39" customWidth="1"/>
    <col min="11020" max="11020" width="19.28515625" style="39" customWidth="1"/>
    <col min="11021" max="11264" width="9.140625" style="39"/>
    <col min="11265" max="11265" width="22.7109375" style="39" customWidth="1"/>
    <col min="11266" max="11266" width="45.140625" style="39" customWidth="1"/>
    <col min="11267" max="11267" width="12" style="39" customWidth="1"/>
    <col min="11268" max="11268" width="13.7109375" style="39" customWidth="1"/>
    <col min="11269" max="11269" width="14.7109375" style="39" bestFit="1" customWidth="1"/>
    <col min="11270" max="11270" width="14.85546875" style="39" customWidth="1"/>
    <col min="11271" max="11271" width="17.5703125" style="39" customWidth="1"/>
    <col min="11272" max="11272" width="12.42578125" style="39" customWidth="1"/>
    <col min="11273" max="11273" width="16.7109375" style="39" customWidth="1"/>
    <col min="11274" max="11274" width="12.85546875" style="39" customWidth="1"/>
    <col min="11275" max="11275" width="34.42578125" style="39" customWidth="1"/>
    <col min="11276" max="11276" width="19.28515625" style="39" customWidth="1"/>
    <col min="11277" max="11520" width="9.140625" style="39"/>
    <col min="11521" max="11521" width="22.7109375" style="39" customWidth="1"/>
    <col min="11522" max="11522" width="45.140625" style="39" customWidth="1"/>
    <col min="11523" max="11523" width="12" style="39" customWidth="1"/>
    <col min="11524" max="11524" width="13.7109375" style="39" customWidth="1"/>
    <col min="11525" max="11525" width="14.7109375" style="39" bestFit="1" customWidth="1"/>
    <col min="11526" max="11526" width="14.85546875" style="39" customWidth="1"/>
    <col min="11527" max="11527" width="17.5703125" style="39" customWidth="1"/>
    <col min="11528" max="11528" width="12.42578125" style="39" customWidth="1"/>
    <col min="11529" max="11529" width="16.7109375" style="39" customWidth="1"/>
    <col min="11530" max="11530" width="12.85546875" style="39" customWidth="1"/>
    <col min="11531" max="11531" width="34.42578125" style="39" customWidth="1"/>
    <col min="11532" max="11532" width="19.28515625" style="39" customWidth="1"/>
    <col min="11533" max="11776" width="9.140625" style="39"/>
    <col min="11777" max="11777" width="22.7109375" style="39" customWidth="1"/>
    <col min="11778" max="11778" width="45.140625" style="39" customWidth="1"/>
    <col min="11779" max="11779" width="12" style="39" customWidth="1"/>
    <col min="11780" max="11780" width="13.7109375" style="39" customWidth="1"/>
    <col min="11781" max="11781" width="14.7109375" style="39" bestFit="1" customWidth="1"/>
    <col min="11782" max="11782" width="14.85546875" style="39" customWidth="1"/>
    <col min="11783" max="11783" width="17.5703125" style="39" customWidth="1"/>
    <col min="11784" max="11784" width="12.42578125" style="39" customWidth="1"/>
    <col min="11785" max="11785" width="16.7109375" style="39" customWidth="1"/>
    <col min="11786" max="11786" width="12.85546875" style="39" customWidth="1"/>
    <col min="11787" max="11787" width="34.42578125" style="39" customWidth="1"/>
    <col min="11788" max="11788" width="19.28515625" style="39" customWidth="1"/>
    <col min="11789" max="12032" width="9.140625" style="39"/>
    <col min="12033" max="12033" width="22.7109375" style="39" customWidth="1"/>
    <col min="12034" max="12034" width="45.140625" style="39" customWidth="1"/>
    <col min="12035" max="12035" width="12" style="39" customWidth="1"/>
    <col min="12036" max="12036" width="13.7109375" style="39" customWidth="1"/>
    <col min="12037" max="12037" width="14.7109375" style="39" bestFit="1" customWidth="1"/>
    <col min="12038" max="12038" width="14.85546875" style="39" customWidth="1"/>
    <col min="12039" max="12039" width="17.5703125" style="39" customWidth="1"/>
    <col min="12040" max="12040" width="12.42578125" style="39" customWidth="1"/>
    <col min="12041" max="12041" width="16.7109375" style="39" customWidth="1"/>
    <col min="12042" max="12042" width="12.85546875" style="39" customWidth="1"/>
    <col min="12043" max="12043" width="34.42578125" style="39" customWidth="1"/>
    <col min="12044" max="12044" width="19.28515625" style="39" customWidth="1"/>
    <col min="12045" max="12288" width="9.140625" style="39"/>
    <col min="12289" max="12289" width="22.7109375" style="39" customWidth="1"/>
    <col min="12290" max="12290" width="45.140625" style="39" customWidth="1"/>
    <col min="12291" max="12291" width="12" style="39" customWidth="1"/>
    <col min="12292" max="12292" width="13.7109375" style="39" customWidth="1"/>
    <col min="12293" max="12293" width="14.7109375" style="39" bestFit="1" customWidth="1"/>
    <col min="12294" max="12294" width="14.85546875" style="39" customWidth="1"/>
    <col min="12295" max="12295" width="17.5703125" style="39" customWidth="1"/>
    <col min="12296" max="12296" width="12.42578125" style="39" customWidth="1"/>
    <col min="12297" max="12297" width="16.7109375" style="39" customWidth="1"/>
    <col min="12298" max="12298" width="12.85546875" style="39" customWidth="1"/>
    <col min="12299" max="12299" width="34.42578125" style="39" customWidth="1"/>
    <col min="12300" max="12300" width="19.28515625" style="39" customWidth="1"/>
    <col min="12301" max="12544" width="9.140625" style="39"/>
    <col min="12545" max="12545" width="22.7109375" style="39" customWidth="1"/>
    <col min="12546" max="12546" width="45.140625" style="39" customWidth="1"/>
    <col min="12547" max="12547" width="12" style="39" customWidth="1"/>
    <col min="12548" max="12548" width="13.7109375" style="39" customWidth="1"/>
    <col min="12549" max="12549" width="14.7109375" style="39" bestFit="1" customWidth="1"/>
    <col min="12550" max="12550" width="14.85546875" style="39" customWidth="1"/>
    <col min="12551" max="12551" width="17.5703125" style="39" customWidth="1"/>
    <col min="12552" max="12552" width="12.42578125" style="39" customWidth="1"/>
    <col min="12553" max="12553" width="16.7109375" style="39" customWidth="1"/>
    <col min="12554" max="12554" width="12.85546875" style="39" customWidth="1"/>
    <col min="12555" max="12555" width="34.42578125" style="39" customWidth="1"/>
    <col min="12556" max="12556" width="19.28515625" style="39" customWidth="1"/>
    <col min="12557" max="12800" width="9.140625" style="39"/>
    <col min="12801" max="12801" width="22.7109375" style="39" customWidth="1"/>
    <col min="12802" max="12802" width="45.140625" style="39" customWidth="1"/>
    <col min="12803" max="12803" width="12" style="39" customWidth="1"/>
    <col min="12804" max="12804" width="13.7109375" style="39" customWidth="1"/>
    <col min="12805" max="12805" width="14.7109375" style="39" bestFit="1" customWidth="1"/>
    <col min="12806" max="12806" width="14.85546875" style="39" customWidth="1"/>
    <col min="12807" max="12807" width="17.5703125" style="39" customWidth="1"/>
    <col min="12808" max="12808" width="12.42578125" style="39" customWidth="1"/>
    <col min="12809" max="12809" width="16.7109375" style="39" customWidth="1"/>
    <col min="12810" max="12810" width="12.85546875" style="39" customWidth="1"/>
    <col min="12811" max="12811" width="34.42578125" style="39" customWidth="1"/>
    <col min="12812" max="12812" width="19.28515625" style="39" customWidth="1"/>
    <col min="12813" max="13056" width="9.140625" style="39"/>
    <col min="13057" max="13057" width="22.7109375" style="39" customWidth="1"/>
    <col min="13058" max="13058" width="45.140625" style="39" customWidth="1"/>
    <col min="13059" max="13059" width="12" style="39" customWidth="1"/>
    <col min="13060" max="13060" width="13.7109375" style="39" customWidth="1"/>
    <col min="13061" max="13061" width="14.7109375" style="39" bestFit="1" customWidth="1"/>
    <col min="13062" max="13062" width="14.85546875" style="39" customWidth="1"/>
    <col min="13063" max="13063" width="17.5703125" style="39" customWidth="1"/>
    <col min="13064" max="13064" width="12.42578125" style="39" customWidth="1"/>
    <col min="13065" max="13065" width="16.7109375" style="39" customWidth="1"/>
    <col min="13066" max="13066" width="12.85546875" style="39" customWidth="1"/>
    <col min="13067" max="13067" width="34.42578125" style="39" customWidth="1"/>
    <col min="13068" max="13068" width="19.28515625" style="39" customWidth="1"/>
    <col min="13069" max="13312" width="9.140625" style="39"/>
    <col min="13313" max="13313" width="22.7109375" style="39" customWidth="1"/>
    <col min="13314" max="13314" width="45.140625" style="39" customWidth="1"/>
    <col min="13315" max="13315" width="12" style="39" customWidth="1"/>
    <col min="13316" max="13316" width="13.7109375" style="39" customWidth="1"/>
    <col min="13317" max="13317" width="14.7109375" style="39" bestFit="1" customWidth="1"/>
    <col min="13318" max="13318" width="14.85546875" style="39" customWidth="1"/>
    <col min="13319" max="13319" width="17.5703125" style="39" customWidth="1"/>
    <col min="13320" max="13320" width="12.42578125" style="39" customWidth="1"/>
    <col min="13321" max="13321" width="16.7109375" style="39" customWidth="1"/>
    <col min="13322" max="13322" width="12.85546875" style="39" customWidth="1"/>
    <col min="13323" max="13323" width="34.42578125" style="39" customWidth="1"/>
    <col min="13324" max="13324" width="19.28515625" style="39" customWidth="1"/>
    <col min="13325" max="13568" width="9.140625" style="39"/>
    <col min="13569" max="13569" width="22.7109375" style="39" customWidth="1"/>
    <col min="13570" max="13570" width="45.140625" style="39" customWidth="1"/>
    <col min="13571" max="13571" width="12" style="39" customWidth="1"/>
    <col min="13572" max="13572" width="13.7109375" style="39" customWidth="1"/>
    <col min="13573" max="13573" width="14.7109375" style="39" bestFit="1" customWidth="1"/>
    <col min="13574" max="13574" width="14.85546875" style="39" customWidth="1"/>
    <col min="13575" max="13575" width="17.5703125" style="39" customWidth="1"/>
    <col min="13576" max="13576" width="12.42578125" style="39" customWidth="1"/>
    <col min="13577" max="13577" width="16.7109375" style="39" customWidth="1"/>
    <col min="13578" max="13578" width="12.85546875" style="39" customWidth="1"/>
    <col min="13579" max="13579" width="34.42578125" style="39" customWidth="1"/>
    <col min="13580" max="13580" width="19.28515625" style="39" customWidth="1"/>
    <col min="13581" max="13824" width="9.140625" style="39"/>
    <col min="13825" max="13825" width="22.7109375" style="39" customWidth="1"/>
    <col min="13826" max="13826" width="45.140625" style="39" customWidth="1"/>
    <col min="13827" max="13827" width="12" style="39" customWidth="1"/>
    <col min="13828" max="13828" width="13.7109375" style="39" customWidth="1"/>
    <col min="13829" max="13829" width="14.7109375" style="39" bestFit="1" customWidth="1"/>
    <col min="13830" max="13830" width="14.85546875" style="39" customWidth="1"/>
    <col min="13831" max="13831" width="17.5703125" style="39" customWidth="1"/>
    <col min="13832" max="13832" width="12.42578125" style="39" customWidth="1"/>
    <col min="13833" max="13833" width="16.7109375" style="39" customWidth="1"/>
    <col min="13834" max="13834" width="12.85546875" style="39" customWidth="1"/>
    <col min="13835" max="13835" width="34.42578125" style="39" customWidth="1"/>
    <col min="13836" max="13836" width="19.28515625" style="39" customWidth="1"/>
    <col min="13837" max="14080" width="9.140625" style="39"/>
    <col min="14081" max="14081" width="22.7109375" style="39" customWidth="1"/>
    <col min="14082" max="14082" width="45.140625" style="39" customWidth="1"/>
    <col min="14083" max="14083" width="12" style="39" customWidth="1"/>
    <col min="14084" max="14084" width="13.7109375" style="39" customWidth="1"/>
    <col min="14085" max="14085" width="14.7109375" style="39" bestFit="1" customWidth="1"/>
    <col min="14086" max="14086" width="14.85546875" style="39" customWidth="1"/>
    <col min="14087" max="14087" width="17.5703125" style="39" customWidth="1"/>
    <col min="14088" max="14088" width="12.42578125" style="39" customWidth="1"/>
    <col min="14089" max="14089" width="16.7109375" style="39" customWidth="1"/>
    <col min="14090" max="14090" width="12.85546875" style="39" customWidth="1"/>
    <col min="14091" max="14091" width="34.42578125" style="39" customWidth="1"/>
    <col min="14092" max="14092" width="19.28515625" style="39" customWidth="1"/>
    <col min="14093" max="14336" width="9.140625" style="39"/>
    <col min="14337" max="14337" width="22.7109375" style="39" customWidth="1"/>
    <col min="14338" max="14338" width="45.140625" style="39" customWidth="1"/>
    <col min="14339" max="14339" width="12" style="39" customWidth="1"/>
    <col min="14340" max="14340" width="13.7109375" style="39" customWidth="1"/>
    <col min="14341" max="14341" width="14.7109375" style="39" bestFit="1" customWidth="1"/>
    <col min="14342" max="14342" width="14.85546875" style="39" customWidth="1"/>
    <col min="14343" max="14343" width="17.5703125" style="39" customWidth="1"/>
    <col min="14344" max="14344" width="12.42578125" style="39" customWidth="1"/>
    <col min="14345" max="14345" width="16.7109375" style="39" customWidth="1"/>
    <col min="14346" max="14346" width="12.85546875" style="39" customWidth="1"/>
    <col min="14347" max="14347" width="34.42578125" style="39" customWidth="1"/>
    <col min="14348" max="14348" width="19.28515625" style="39" customWidth="1"/>
    <col min="14349" max="14592" width="9.140625" style="39"/>
    <col min="14593" max="14593" width="22.7109375" style="39" customWidth="1"/>
    <col min="14594" max="14594" width="45.140625" style="39" customWidth="1"/>
    <col min="14595" max="14595" width="12" style="39" customWidth="1"/>
    <col min="14596" max="14596" width="13.7109375" style="39" customWidth="1"/>
    <col min="14597" max="14597" width="14.7109375" style="39" bestFit="1" customWidth="1"/>
    <col min="14598" max="14598" width="14.85546875" style="39" customWidth="1"/>
    <col min="14599" max="14599" width="17.5703125" style="39" customWidth="1"/>
    <col min="14600" max="14600" width="12.42578125" style="39" customWidth="1"/>
    <col min="14601" max="14601" width="16.7109375" style="39" customWidth="1"/>
    <col min="14602" max="14602" width="12.85546875" style="39" customWidth="1"/>
    <col min="14603" max="14603" width="34.42578125" style="39" customWidth="1"/>
    <col min="14604" max="14604" width="19.28515625" style="39" customWidth="1"/>
    <col min="14605" max="14848" width="9.140625" style="39"/>
    <col min="14849" max="14849" width="22.7109375" style="39" customWidth="1"/>
    <col min="14850" max="14850" width="45.140625" style="39" customWidth="1"/>
    <col min="14851" max="14851" width="12" style="39" customWidth="1"/>
    <col min="14852" max="14852" width="13.7109375" style="39" customWidth="1"/>
    <col min="14853" max="14853" width="14.7109375" style="39" bestFit="1" customWidth="1"/>
    <col min="14854" max="14854" width="14.85546875" style="39" customWidth="1"/>
    <col min="14855" max="14855" width="17.5703125" style="39" customWidth="1"/>
    <col min="14856" max="14856" width="12.42578125" style="39" customWidth="1"/>
    <col min="14857" max="14857" width="16.7109375" style="39" customWidth="1"/>
    <col min="14858" max="14858" width="12.85546875" style="39" customWidth="1"/>
    <col min="14859" max="14859" width="34.42578125" style="39" customWidth="1"/>
    <col min="14860" max="14860" width="19.28515625" style="39" customWidth="1"/>
    <col min="14861" max="15104" width="9.140625" style="39"/>
    <col min="15105" max="15105" width="22.7109375" style="39" customWidth="1"/>
    <col min="15106" max="15106" width="45.140625" style="39" customWidth="1"/>
    <col min="15107" max="15107" width="12" style="39" customWidth="1"/>
    <col min="15108" max="15108" width="13.7109375" style="39" customWidth="1"/>
    <col min="15109" max="15109" width="14.7109375" style="39" bestFit="1" customWidth="1"/>
    <col min="15110" max="15110" width="14.85546875" style="39" customWidth="1"/>
    <col min="15111" max="15111" width="17.5703125" style="39" customWidth="1"/>
    <col min="15112" max="15112" width="12.42578125" style="39" customWidth="1"/>
    <col min="15113" max="15113" width="16.7109375" style="39" customWidth="1"/>
    <col min="15114" max="15114" width="12.85546875" style="39" customWidth="1"/>
    <col min="15115" max="15115" width="34.42578125" style="39" customWidth="1"/>
    <col min="15116" max="15116" width="19.28515625" style="39" customWidth="1"/>
    <col min="15117" max="15360" width="9.140625" style="39"/>
    <col min="15361" max="15361" width="22.7109375" style="39" customWidth="1"/>
    <col min="15362" max="15362" width="45.140625" style="39" customWidth="1"/>
    <col min="15363" max="15363" width="12" style="39" customWidth="1"/>
    <col min="15364" max="15364" width="13.7109375" style="39" customWidth="1"/>
    <col min="15365" max="15365" width="14.7109375" style="39" bestFit="1" customWidth="1"/>
    <col min="15366" max="15366" width="14.85546875" style="39" customWidth="1"/>
    <col min="15367" max="15367" width="17.5703125" style="39" customWidth="1"/>
    <col min="15368" max="15368" width="12.42578125" style="39" customWidth="1"/>
    <col min="15369" max="15369" width="16.7109375" style="39" customWidth="1"/>
    <col min="15370" max="15370" width="12.85546875" style="39" customWidth="1"/>
    <col min="15371" max="15371" width="34.42578125" style="39" customWidth="1"/>
    <col min="15372" max="15372" width="19.28515625" style="39" customWidth="1"/>
    <col min="15373" max="15616" width="9.140625" style="39"/>
    <col min="15617" max="15617" width="22.7109375" style="39" customWidth="1"/>
    <col min="15618" max="15618" width="45.140625" style="39" customWidth="1"/>
    <col min="15619" max="15619" width="12" style="39" customWidth="1"/>
    <col min="15620" max="15620" width="13.7109375" style="39" customWidth="1"/>
    <col min="15621" max="15621" width="14.7109375" style="39" bestFit="1" customWidth="1"/>
    <col min="15622" max="15622" width="14.85546875" style="39" customWidth="1"/>
    <col min="15623" max="15623" width="17.5703125" style="39" customWidth="1"/>
    <col min="15624" max="15624" width="12.42578125" style="39" customWidth="1"/>
    <col min="15625" max="15625" width="16.7109375" style="39" customWidth="1"/>
    <col min="15626" max="15626" width="12.85546875" style="39" customWidth="1"/>
    <col min="15627" max="15627" width="34.42578125" style="39" customWidth="1"/>
    <col min="15628" max="15628" width="19.28515625" style="39" customWidth="1"/>
    <col min="15629" max="15872" width="9.140625" style="39"/>
    <col min="15873" max="15873" width="22.7109375" style="39" customWidth="1"/>
    <col min="15874" max="15874" width="45.140625" style="39" customWidth="1"/>
    <col min="15875" max="15875" width="12" style="39" customWidth="1"/>
    <col min="15876" max="15876" width="13.7109375" style="39" customWidth="1"/>
    <col min="15877" max="15877" width="14.7109375" style="39" bestFit="1" customWidth="1"/>
    <col min="15878" max="15878" width="14.85546875" style="39" customWidth="1"/>
    <col min="15879" max="15879" width="17.5703125" style="39" customWidth="1"/>
    <col min="15880" max="15880" width="12.42578125" style="39" customWidth="1"/>
    <col min="15881" max="15881" width="16.7109375" style="39" customWidth="1"/>
    <col min="15882" max="15882" width="12.85546875" style="39" customWidth="1"/>
    <col min="15883" max="15883" width="34.42578125" style="39" customWidth="1"/>
    <col min="15884" max="15884" width="19.28515625" style="39" customWidth="1"/>
    <col min="15885" max="16128" width="9.140625" style="39"/>
    <col min="16129" max="16129" width="22.7109375" style="39" customWidth="1"/>
    <col min="16130" max="16130" width="45.140625" style="39" customWidth="1"/>
    <col min="16131" max="16131" width="12" style="39" customWidth="1"/>
    <col min="16132" max="16132" width="13.7109375" style="39" customWidth="1"/>
    <col min="16133" max="16133" width="14.7109375" style="39" bestFit="1" customWidth="1"/>
    <col min="16134" max="16134" width="14.85546875" style="39" customWidth="1"/>
    <col min="16135" max="16135" width="17.5703125" style="39" customWidth="1"/>
    <col min="16136" max="16136" width="12.42578125" style="39" customWidth="1"/>
    <col min="16137" max="16137" width="16.7109375" style="39" customWidth="1"/>
    <col min="16138" max="16138" width="12.85546875" style="39" customWidth="1"/>
    <col min="16139" max="16139" width="34.42578125" style="39" customWidth="1"/>
    <col min="16140" max="16140" width="19.28515625" style="39" customWidth="1"/>
    <col min="16141" max="16384" width="9.140625" style="39"/>
  </cols>
  <sheetData>
    <row r="1" spans="1:12" ht="18.75" x14ac:dyDescent="0.2">
      <c r="A1" s="42" t="s">
        <v>0</v>
      </c>
      <c r="C1" s="72"/>
      <c r="G1" s="46"/>
      <c r="I1" s="46"/>
      <c r="J1" s="47"/>
    </row>
    <row r="2" spans="1:12" ht="12.75" x14ac:dyDescent="0.2">
      <c r="A2" s="43" t="s">
        <v>1</v>
      </c>
      <c r="C2" s="72"/>
      <c r="G2" s="47"/>
      <c r="I2" s="47"/>
      <c r="J2" s="48"/>
    </row>
    <row r="3" spans="1:12" x14ac:dyDescent="0.2">
      <c r="C3" s="72"/>
    </row>
    <row r="4" spans="1:12" ht="18.75" customHeight="1" x14ac:dyDescent="0.2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8.75" customHeight="1" x14ac:dyDescent="0.2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8.75" x14ac:dyDescent="0.2">
      <c r="A6" s="44" t="s">
        <v>38</v>
      </c>
      <c r="B6" s="45"/>
      <c r="C6" s="73"/>
      <c r="D6" s="45"/>
      <c r="E6" s="45"/>
      <c r="F6" s="45"/>
      <c r="G6" s="48"/>
      <c r="H6" s="45"/>
      <c r="I6" s="48"/>
      <c r="J6" s="47"/>
      <c r="K6" s="45"/>
      <c r="L6" s="45"/>
    </row>
    <row r="7" spans="1:12" ht="18.75" customHeight="1" x14ac:dyDescent="0.2">
      <c r="B7" s="44"/>
      <c r="C7" s="44"/>
      <c r="D7" s="44"/>
      <c r="E7" s="44"/>
      <c r="F7" s="79" t="s">
        <v>102</v>
      </c>
      <c r="G7" s="79"/>
      <c r="H7" s="79"/>
      <c r="I7" s="79"/>
      <c r="J7" s="48"/>
    </row>
    <row r="8" spans="1:12" x14ac:dyDescent="0.2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2" ht="12.75" x14ac:dyDescent="0.2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 t="s">
        <v>5</v>
      </c>
    </row>
    <row r="10" spans="1:12" ht="63.75" x14ac:dyDescent="0.2">
      <c r="A10" s="81"/>
      <c r="B10" s="66" t="s">
        <v>6</v>
      </c>
      <c r="C10" s="51" t="s">
        <v>7</v>
      </c>
      <c r="D10" s="74" t="s">
        <v>8</v>
      </c>
      <c r="E10" s="66" t="s">
        <v>9</v>
      </c>
      <c r="F10" s="66" t="s">
        <v>10</v>
      </c>
      <c r="G10" s="19" t="s">
        <v>11</v>
      </c>
      <c r="H10" s="66" t="s">
        <v>12</v>
      </c>
      <c r="I10" s="66" t="s">
        <v>13</v>
      </c>
      <c r="J10" s="19" t="s">
        <v>14</v>
      </c>
      <c r="K10" s="66" t="s">
        <v>15</v>
      </c>
      <c r="L10" s="81"/>
    </row>
    <row r="11" spans="1:12" ht="12.75" x14ac:dyDescent="0.2">
      <c r="A11" s="20" t="s">
        <v>16</v>
      </c>
      <c r="B11" s="18"/>
      <c r="C11" s="51">
        <v>0</v>
      </c>
      <c r="D11" s="22"/>
      <c r="E11" s="22"/>
      <c r="F11" s="22"/>
      <c r="G11" s="19"/>
      <c r="H11" s="22"/>
      <c r="I11" s="22"/>
      <c r="J11" s="19"/>
      <c r="K11" s="22"/>
      <c r="L11" s="22"/>
    </row>
    <row r="12" spans="1:12" ht="12.75" x14ac:dyDescent="0.2">
      <c r="A12" s="24" t="s">
        <v>17</v>
      </c>
      <c r="B12" s="50"/>
      <c r="C12" s="52">
        <v>0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 x14ac:dyDescent="0.2">
      <c r="A13" s="20" t="s">
        <v>18</v>
      </c>
      <c r="B13" s="18"/>
      <c r="C13" s="53">
        <v>0</v>
      </c>
      <c r="D13" s="22"/>
      <c r="E13" s="22"/>
      <c r="F13" s="22"/>
      <c r="G13" s="55"/>
      <c r="H13" s="22"/>
      <c r="I13" s="22"/>
      <c r="J13" s="55"/>
      <c r="K13" s="22"/>
      <c r="L13" s="22"/>
    </row>
    <row r="14" spans="1:12" ht="12.75" x14ac:dyDescent="0.2">
      <c r="A14" s="24" t="s">
        <v>19</v>
      </c>
      <c r="B14" s="50"/>
      <c r="C14" s="54">
        <v>0</v>
      </c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 x14ac:dyDescent="0.2">
      <c r="A15" s="20" t="s">
        <v>20</v>
      </c>
      <c r="B15" s="18"/>
      <c r="C15" s="51"/>
      <c r="D15" s="22"/>
      <c r="E15" s="22"/>
      <c r="F15" s="22"/>
      <c r="G15" s="19"/>
      <c r="H15" s="22"/>
      <c r="I15" s="22"/>
      <c r="J15" s="19"/>
      <c r="K15" s="22"/>
      <c r="L15" s="22"/>
    </row>
    <row r="16" spans="1:12" ht="51" x14ac:dyDescent="0.2">
      <c r="A16" s="20"/>
      <c r="B16" s="21" t="s">
        <v>39</v>
      </c>
      <c r="C16" s="51">
        <v>0</v>
      </c>
      <c r="D16" s="32" t="s">
        <v>40</v>
      </c>
      <c r="E16" s="32" t="s">
        <v>41</v>
      </c>
      <c r="F16" s="32" t="s">
        <v>42</v>
      </c>
      <c r="G16" s="19">
        <f>(150000*1.95583)/1000</f>
        <v>293.37450000000001</v>
      </c>
      <c r="H16" s="32" t="s">
        <v>43</v>
      </c>
      <c r="I16" s="22" t="s">
        <v>44</v>
      </c>
      <c r="J16" s="19">
        <f>(150000*1.95583)/1000</f>
        <v>293.37450000000001</v>
      </c>
      <c r="K16" s="32" t="s">
        <v>45</v>
      </c>
      <c r="L16" s="22"/>
    </row>
    <row r="17" spans="1:12" ht="306" x14ac:dyDescent="0.2">
      <c r="A17" s="20"/>
      <c r="B17" s="21" t="s">
        <v>46</v>
      </c>
      <c r="C17" s="51">
        <f>2079.29/1000*-1</f>
        <v>-2.0792899999999999</v>
      </c>
      <c r="D17" s="22" t="s">
        <v>47</v>
      </c>
      <c r="E17" s="22" t="s">
        <v>48</v>
      </c>
      <c r="F17" s="22">
        <v>9040787</v>
      </c>
      <c r="G17" s="19">
        <f>65900/1000</f>
        <v>65.900000000000006</v>
      </c>
      <c r="H17" s="22" t="s">
        <v>49</v>
      </c>
      <c r="I17" s="22" t="s">
        <v>50</v>
      </c>
      <c r="J17" s="19"/>
      <c r="K17" s="22" t="s">
        <v>51</v>
      </c>
      <c r="L17" s="22" t="s">
        <v>52</v>
      </c>
    </row>
    <row r="18" spans="1:12" ht="63.75" x14ac:dyDescent="0.2">
      <c r="A18" s="20"/>
      <c r="B18" s="21" t="s">
        <v>46</v>
      </c>
      <c r="C18" s="51">
        <f>226.37/1000*-1</f>
        <v>-0.22637000000000002</v>
      </c>
      <c r="D18" s="22" t="s">
        <v>47</v>
      </c>
      <c r="E18" s="22" t="s">
        <v>48</v>
      </c>
      <c r="F18" s="22">
        <v>9042342</v>
      </c>
      <c r="G18" s="19">
        <f>65900/1000</f>
        <v>65.900000000000006</v>
      </c>
      <c r="H18" s="22" t="s">
        <v>53</v>
      </c>
      <c r="I18" s="22" t="s">
        <v>54</v>
      </c>
      <c r="J18" s="19"/>
      <c r="K18" s="22" t="s">
        <v>51</v>
      </c>
      <c r="L18" s="22"/>
    </row>
    <row r="19" spans="1:12" ht="63.75" x14ac:dyDescent="0.2">
      <c r="A19" s="20"/>
      <c r="B19" s="21" t="s">
        <v>46</v>
      </c>
      <c r="C19" s="51">
        <v>0</v>
      </c>
      <c r="D19" s="22" t="s">
        <v>47</v>
      </c>
      <c r="E19" s="22" t="s">
        <v>48</v>
      </c>
      <c r="F19" s="22">
        <v>9041907</v>
      </c>
      <c r="G19" s="19">
        <f>65900/1000</f>
        <v>65.900000000000006</v>
      </c>
      <c r="H19" s="22" t="s">
        <v>55</v>
      </c>
      <c r="I19" s="22" t="s">
        <v>56</v>
      </c>
      <c r="J19" s="19"/>
      <c r="K19" s="22" t="s">
        <v>51</v>
      </c>
      <c r="L19" s="22"/>
    </row>
    <row r="20" spans="1:12" ht="140.25" x14ac:dyDescent="0.2">
      <c r="A20" s="20"/>
      <c r="B20" s="21" t="s">
        <v>57</v>
      </c>
      <c r="C20" s="51">
        <v>0</v>
      </c>
      <c r="D20" s="32" t="s">
        <v>58</v>
      </c>
      <c r="E20" s="32" t="s">
        <v>59</v>
      </c>
      <c r="F20" s="32" t="s">
        <v>60</v>
      </c>
      <c r="G20" s="19">
        <v>150</v>
      </c>
      <c r="H20" s="32" t="s">
        <v>61</v>
      </c>
      <c r="I20" s="22" t="s">
        <v>62</v>
      </c>
      <c r="J20" s="19">
        <v>152</v>
      </c>
      <c r="K20" s="32" t="s">
        <v>63</v>
      </c>
      <c r="L20" s="22"/>
    </row>
    <row r="21" spans="1:12" ht="76.5" x14ac:dyDescent="0.2">
      <c r="A21" s="20"/>
      <c r="B21" s="21" t="s">
        <v>64</v>
      </c>
      <c r="C21" s="51">
        <v>0</v>
      </c>
      <c r="D21" s="22" t="s">
        <v>58</v>
      </c>
      <c r="E21" s="22" t="s">
        <v>59</v>
      </c>
      <c r="F21" s="22" t="s">
        <v>65</v>
      </c>
      <c r="G21" s="19">
        <v>5</v>
      </c>
      <c r="H21" s="22" t="s">
        <v>66</v>
      </c>
      <c r="I21" s="22" t="s">
        <v>67</v>
      </c>
      <c r="J21" s="19"/>
      <c r="K21" s="22" t="s">
        <v>68</v>
      </c>
      <c r="L21" s="22"/>
    </row>
    <row r="22" spans="1:12" ht="76.5" x14ac:dyDescent="0.2">
      <c r="A22" s="20"/>
      <c r="B22" s="21" t="s">
        <v>69</v>
      </c>
      <c r="C22" s="51">
        <v>0</v>
      </c>
      <c r="D22" s="22" t="s">
        <v>58</v>
      </c>
      <c r="E22" s="22" t="s">
        <v>59</v>
      </c>
      <c r="F22" s="22" t="s">
        <v>65</v>
      </c>
      <c r="G22" s="58">
        <v>175</v>
      </c>
      <c r="H22" s="26" t="s">
        <v>70</v>
      </c>
      <c r="I22" s="30" t="s">
        <v>71</v>
      </c>
      <c r="J22" s="19"/>
      <c r="K22" s="22" t="s">
        <v>68</v>
      </c>
      <c r="L22" s="22"/>
    </row>
    <row r="23" spans="1:12" ht="63.75" x14ac:dyDescent="0.2">
      <c r="A23" s="20"/>
      <c r="B23" s="21" t="s">
        <v>72</v>
      </c>
      <c r="C23" s="51">
        <v>0</v>
      </c>
      <c r="D23" s="22" t="s">
        <v>58</v>
      </c>
      <c r="E23" s="22" t="s">
        <v>59</v>
      </c>
      <c r="F23" s="22" t="s">
        <v>65</v>
      </c>
      <c r="G23" s="58">
        <v>2</v>
      </c>
      <c r="H23" s="26" t="s">
        <v>73</v>
      </c>
      <c r="I23" s="30" t="s">
        <v>74</v>
      </c>
      <c r="J23" s="19"/>
      <c r="K23" s="22" t="s">
        <v>68</v>
      </c>
      <c r="L23" s="22"/>
    </row>
    <row r="24" spans="1:12" s="40" customFormat="1" ht="76.5" x14ac:dyDescent="0.2">
      <c r="A24" s="27"/>
      <c r="B24" s="28" t="s">
        <v>75</v>
      </c>
      <c r="C24" s="58">
        <f>767.55/1000*-1</f>
        <v>-0.76754999999999995</v>
      </c>
      <c r="D24" s="29" t="s">
        <v>76</v>
      </c>
      <c r="E24" s="26" t="s">
        <v>77</v>
      </c>
      <c r="F24" s="30">
        <v>9055899</v>
      </c>
      <c r="G24" s="58">
        <v>70</v>
      </c>
      <c r="H24" s="26" t="s">
        <v>78</v>
      </c>
      <c r="I24" s="30" t="s">
        <v>79</v>
      </c>
      <c r="J24" s="58">
        <v>70</v>
      </c>
      <c r="K24" s="26" t="s">
        <v>80</v>
      </c>
      <c r="L24" s="30"/>
    </row>
    <row r="25" spans="1:12" s="40" customFormat="1" ht="63.75" x14ac:dyDescent="0.2">
      <c r="A25" s="27"/>
      <c r="B25" s="28" t="s">
        <v>81</v>
      </c>
      <c r="C25" s="56">
        <f>13941.71/1000*-1</f>
        <v>-13.941709999999999</v>
      </c>
      <c r="D25" s="29" t="s">
        <v>76</v>
      </c>
      <c r="E25" s="26" t="s">
        <v>77</v>
      </c>
      <c r="F25" s="30">
        <v>9045209</v>
      </c>
      <c r="G25" s="58">
        <v>70</v>
      </c>
      <c r="H25" s="26" t="s">
        <v>82</v>
      </c>
      <c r="I25" s="30" t="s">
        <v>83</v>
      </c>
      <c r="J25" s="58">
        <f>69708.6/1000</f>
        <v>69.708600000000004</v>
      </c>
      <c r="K25" s="26" t="s">
        <v>84</v>
      </c>
      <c r="L25" s="30"/>
    </row>
    <row r="26" spans="1:12" ht="76.5" x14ac:dyDescent="0.2">
      <c r="A26" s="23"/>
      <c r="B26" s="31" t="s">
        <v>85</v>
      </c>
      <c r="C26" s="51">
        <f>3264/1000*-1</f>
        <v>-3.2639999999999998</v>
      </c>
      <c r="D26" s="22" t="s">
        <v>86</v>
      </c>
      <c r="E26" s="31" t="s">
        <v>87</v>
      </c>
      <c r="F26" s="22" t="s">
        <v>88</v>
      </c>
      <c r="G26" s="19">
        <f>5100/1000</f>
        <v>5.0999999999999996</v>
      </c>
      <c r="H26" s="22" t="s">
        <v>89</v>
      </c>
      <c r="I26" s="22" t="s">
        <v>67</v>
      </c>
      <c r="J26" s="19">
        <f>3264/1000</f>
        <v>3.2639999999999998</v>
      </c>
      <c r="K26" s="22" t="s">
        <v>90</v>
      </c>
      <c r="L26" s="22"/>
    </row>
    <row r="27" spans="1:12" ht="89.25" x14ac:dyDescent="0.2">
      <c r="A27" s="33"/>
      <c r="B27" s="21" t="s">
        <v>91</v>
      </c>
      <c r="C27" s="51">
        <f>58140/1000*-1</f>
        <v>-58.14</v>
      </c>
      <c r="D27" s="31" t="s">
        <v>92</v>
      </c>
      <c r="E27" s="31" t="s">
        <v>87</v>
      </c>
      <c r="F27" s="22" t="s">
        <v>88</v>
      </c>
      <c r="G27" s="19">
        <f>100000/1000</f>
        <v>100</v>
      </c>
      <c r="H27" s="22" t="s">
        <v>93</v>
      </c>
      <c r="I27" s="22" t="s">
        <v>71</v>
      </c>
      <c r="J27" s="19">
        <f>58140/1000</f>
        <v>58.14</v>
      </c>
      <c r="K27" s="22" t="s">
        <v>90</v>
      </c>
      <c r="L27" s="22"/>
    </row>
    <row r="28" spans="1:12" ht="76.5" x14ac:dyDescent="0.2">
      <c r="A28" s="33"/>
      <c r="B28" s="21" t="s">
        <v>94</v>
      </c>
      <c r="C28" s="51">
        <f>1171.74/1000*-1</f>
        <v>-1.17174</v>
      </c>
      <c r="D28" s="31" t="s">
        <v>95</v>
      </c>
      <c r="E28" s="31" t="s">
        <v>87</v>
      </c>
      <c r="F28" s="22" t="s">
        <v>88</v>
      </c>
      <c r="G28" s="19">
        <f>1600/1000</f>
        <v>1.6</v>
      </c>
      <c r="H28" s="22" t="s">
        <v>116</v>
      </c>
      <c r="I28" s="22" t="s">
        <v>74</v>
      </c>
      <c r="J28" s="19">
        <f>1171.74/1000</f>
        <v>1.17174</v>
      </c>
      <c r="K28" s="22" t="s">
        <v>90</v>
      </c>
      <c r="L28" s="34"/>
    </row>
    <row r="29" spans="1:12" ht="51" x14ac:dyDescent="0.2">
      <c r="A29" s="33"/>
      <c r="B29" s="21" t="s">
        <v>96</v>
      </c>
      <c r="C29" s="51">
        <f>8165.62/1000*-1</f>
        <v>-8.1656200000000005</v>
      </c>
      <c r="D29" s="22" t="s">
        <v>97</v>
      </c>
      <c r="E29" s="22" t="s">
        <v>98</v>
      </c>
      <c r="F29" s="22" t="s">
        <v>99</v>
      </c>
      <c r="G29" s="59">
        <f>40000/1000</f>
        <v>40</v>
      </c>
      <c r="H29" s="22" t="s">
        <v>100</v>
      </c>
      <c r="I29" s="22" t="s">
        <v>101</v>
      </c>
      <c r="J29" s="19">
        <f>36162/1000</f>
        <v>36.161999999999999</v>
      </c>
      <c r="K29" s="22" t="s">
        <v>90</v>
      </c>
      <c r="L29" s="22"/>
    </row>
    <row r="30" spans="1:12" ht="165.75" x14ac:dyDescent="0.2">
      <c r="A30" s="33"/>
      <c r="B30" s="21" t="s">
        <v>103</v>
      </c>
      <c r="C30" s="51">
        <v>0</v>
      </c>
      <c r="D30" s="22" t="s">
        <v>104</v>
      </c>
      <c r="E30" s="22" t="s">
        <v>77</v>
      </c>
      <c r="F30" s="22">
        <v>9063374</v>
      </c>
      <c r="G30" s="19">
        <f>70000/1000</f>
        <v>70</v>
      </c>
      <c r="H30" s="22" t="s">
        <v>105</v>
      </c>
      <c r="I30" s="22" t="s">
        <v>106</v>
      </c>
      <c r="J30" s="19"/>
      <c r="K30" s="22" t="s">
        <v>107</v>
      </c>
      <c r="L30" s="22" t="s">
        <v>108</v>
      </c>
    </row>
    <row r="31" spans="1:12" ht="165.75" x14ac:dyDescent="0.2">
      <c r="A31" s="33"/>
      <c r="B31" s="21" t="s">
        <v>110</v>
      </c>
      <c r="C31" s="51">
        <v>0</v>
      </c>
      <c r="D31" s="22" t="s">
        <v>104</v>
      </c>
      <c r="E31" s="22" t="s">
        <v>77</v>
      </c>
      <c r="F31" s="22">
        <v>9064277</v>
      </c>
      <c r="G31" s="19">
        <f>40000/1000</f>
        <v>40</v>
      </c>
      <c r="H31" s="22" t="s">
        <v>111</v>
      </c>
      <c r="I31" s="22" t="s">
        <v>112</v>
      </c>
      <c r="J31" s="19"/>
      <c r="K31" s="22" t="s">
        <v>107</v>
      </c>
      <c r="L31" s="22" t="s">
        <v>109</v>
      </c>
    </row>
    <row r="32" spans="1:12" ht="12.75" x14ac:dyDescent="0.2">
      <c r="A32" s="76" t="s">
        <v>128</v>
      </c>
      <c r="B32" s="77"/>
      <c r="C32" s="51">
        <f>SUM(C16:C31)</f>
        <v>-87.756280000000004</v>
      </c>
      <c r="D32" s="22"/>
      <c r="E32" s="22"/>
      <c r="F32" s="22"/>
      <c r="G32" s="19"/>
      <c r="H32" s="22"/>
      <c r="I32" s="22"/>
      <c r="J32" s="19"/>
      <c r="K32" s="22"/>
      <c r="L32" s="22"/>
    </row>
    <row r="33" spans="1:12" s="41" customFormat="1" ht="15" x14ac:dyDescent="0.25">
      <c r="A33" s="21" t="s">
        <v>113</v>
      </c>
      <c r="B33" s="21" t="s">
        <v>117</v>
      </c>
      <c r="C33" s="51">
        <f>SUM(C34:C36)</f>
        <v>-278497.17422000004</v>
      </c>
      <c r="D33" s="22"/>
      <c r="E33" s="22"/>
      <c r="F33" s="36"/>
      <c r="G33" s="60"/>
      <c r="H33" s="36"/>
      <c r="I33" s="36"/>
      <c r="J33" s="60"/>
      <c r="K33" s="36"/>
      <c r="L33" s="36"/>
    </row>
    <row r="34" spans="1:12" x14ac:dyDescent="0.2">
      <c r="A34" s="18"/>
      <c r="B34" s="65" t="s">
        <v>118</v>
      </c>
      <c r="C34" s="57">
        <v>-260695.31103000001</v>
      </c>
      <c r="D34" s="37"/>
      <c r="E34" s="37"/>
      <c r="F34" s="37"/>
      <c r="G34" s="61"/>
      <c r="H34" s="37"/>
      <c r="I34" s="37"/>
      <c r="J34" s="61"/>
      <c r="K34" s="37"/>
      <c r="L34" s="37"/>
    </row>
    <row r="35" spans="1:12" x14ac:dyDescent="0.2">
      <c r="A35" s="38"/>
      <c r="B35" s="65" t="s">
        <v>119</v>
      </c>
      <c r="C35" s="57">
        <v>-17499.999370000001</v>
      </c>
      <c r="D35" s="18"/>
      <c r="E35" s="18"/>
      <c r="F35" s="18"/>
      <c r="G35" s="61"/>
      <c r="H35" s="18"/>
      <c r="I35" s="18"/>
      <c r="J35" s="61"/>
      <c r="K35" s="18"/>
      <c r="L35" s="18"/>
    </row>
    <row r="36" spans="1:12" x14ac:dyDescent="0.2">
      <c r="A36" s="18"/>
      <c r="B36" s="65" t="s">
        <v>120</v>
      </c>
      <c r="C36" s="57">
        <v>-301.86382000000003</v>
      </c>
      <c r="D36" s="18"/>
      <c r="E36" s="18"/>
      <c r="F36" s="18"/>
      <c r="G36" s="61"/>
      <c r="H36" s="18"/>
      <c r="I36" s="18"/>
      <c r="J36" s="61"/>
      <c r="K36" s="18"/>
      <c r="L36" s="18"/>
    </row>
    <row r="37" spans="1:12" x14ac:dyDescent="0.2">
      <c r="A37" s="18"/>
      <c r="B37" s="18" t="s">
        <v>121</v>
      </c>
      <c r="C37" s="57">
        <v>-781.62977999999998</v>
      </c>
      <c r="D37" s="18"/>
      <c r="E37" s="18"/>
      <c r="F37" s="18"/>
      <c r="G37" s="61"/>
      <c r="H37" s="18"/>
      <c r="I37" s="18"/>
      <c r="J37" s="61"/>
      <c r="K37" s="18"/>
      <c r="L37" s="18"/>
    </row>
    <row r="38" spans="1:12" x14ac:dyDescent="0.2">
      <c r="A38" s="18"/>
      <c r="B38" s="18" t="s">
        <v>122</v>
      </c>
      <c r="C38" s="57">
        <v>-55172.966740000003</v>
      </c>
      <c r="D38" s="18"/>
      <c r="E38" s="18"/>
      <c r="F38" s="18"/>
      <c r="G38" s="61"/>
      <c r="H38" s="18"/>
      <c r="I38" s="18"/>
      <c r="J38" s="61"/>
      <c r="K38" s="18"/>
      <c r="L38" s="18"/>
    </row>
    <row r="39" spans="1:12" x14ac:dyDescent="0.2">
      <c r="A39" s="18"/>
      <c r="B39" s="18" t="s">
        <v>123</v>
      </c>
      <c r="C39" s="57">
        <v>-51.983879999999971</v>
      </c>
      <c r="D39" s="18"/>
      <c r="E39" s="18"/>
      <c r="F39" s="18"/>
      <c r="G39" s="61"/>
      <c r="H39" s="18"/>
      <c r="I39" s="18"/>
      <c r="J39" s="61"/>
      <c r="K39" s="18"/>
      <c r="L39" s="18"/>
    </row>
    <row r="40" spans="1:12" x14ac:dyDescent="0.2">
      <c r="A40" s="18"/>
      <c r="B40" s="18" t="s">
        <v>124</v>
      </c>
      <c r="C40" s="57">
        <v>-3865.77592</v>
      </c>
      <c r="D40" s="18"/>
      <c r="E40" s="18"/>
      <c r="F40" s="18"/>
      <c r="G40" s="61"/>
      <c r="H40" s="18"/>
      <c r="I40" s="18"/>
      <c r="J40" s="61"/>
      <c r="K40" s="18"/>
      <c r="L40" s="18"/>
    </row>
    <row r="41" spans="1:12" x14ac:dyDescent="0.2">
      <c r="A41" s="63" t="s">
        <v>129</v>
      </c>
      <c r="B41" s="18"/>
      <c r="C41" s="67">
        <f>C32+C33+C37+C38+C39+C40</f>
        <v>-338457.28682000004</v>
      </c>
      <c r="D41" s="18"/>
      <c r="E41" s="18"/>
      <c r="F41" s="18"/>
      <c r="G41" s="61"/>
      <c r="H41" s="18"/>
      <c r="I41" s="18"/>
      <c r="J41" s="61"/>
      <c r="K41" s="18"/>
      <c r="L41" s="18"/>
    </row>
    <row r="42" spans="1:12" x14ac:dyDescent="0.2">
      <c r="A42" s="18"/>
      <c r="B42" s="18"/>
      <c r="C42" s="57"/>
      <c r="D42" s="18"/>
      <c r="E42" s="18"/>
      <c r="F42" s="18"/>
      <c r="G42" s="61"/>
      <c r="H42" s="18"/>
      <c r="I42" s="18"/>
      <c r="J42" s="61"/>
      <c r="K42" s="18"/>
      <c r="L42" s="18"/>
    </row>
    <row r="43" spans="1:12" x14ac:dyDescent="0.2">
      <c r="A43" s="18"/>
      <c r="B43" s="18"/>
      <c r="C43" s="57"/>
      <c r="D43" s="18"/>
      <c r="E43" s="18"/>
      <c r="F43" s="18"/>
      <c r="G43" s="61"/>
      <c r="H43" s="18"/>
      <c r="I43" s="18"/>
      <c r="J43" s="61"/>
      <c r="K43" s="18"/>
      <c r="L43" s="18"/>
    </row>
    <row r="44" spans="1:12" ht="12.75" x14ac:dyDescent="0.2">
      <c r="A44" s="21" t="s">
        <v>114</v>
      </c>
      <c r="B44" s="18"/>
      <c r="C44" s="57"/>
      <c r="D44" s="18"/>
      <c r="E44" s="18"/>
      <c r="F44" s="18"/>
      <c r="G44" s="61"/>
      <c r="H44" s="18"/>
      <c r="I44" s="18"/>
      <c r="J44" s="61"/>
      <c r="K44" s="18"/>
      <c r="L44" s="18"/>
    </row>
    <row r="45" spans="1:12" x14ac:dyDescent="0.2">
      <c r="A45" s="18"/>
      <c r="B45" s="39" t="s">
        <v>126</v>
      </c>
      <c r="C45" s="64">
        <v>-10.5168</v>
      </c>
      <c r="D45" s="18"/>
      <c r="E45" s="18"/>
      <c r="F45" s="18"/>
      <c r="G45" s="61"/>
      <c r="H45" s="18"/>
      <c r="I45" s="18"/>
      <c r="J45" s="61"/>
      <c r="K45" s="18"/>
      <c r="L45" s="18"/>
    </row>
    <row r="46" spans="1:12" x14ac:dyDescent="0.2">
      <c r="A46" s="18"/>
      <c r="B46" s="18" t="s">
        <v>125</v>
      </c>
      <c r="C46" s="57">
        <v>0.74402999999999997</v>
      </c>
      <c r="D46" s="18"/>
      <c r="E46" s="18"/>
      <c r="F46" s="18"/>
      <c r="G46" s="61"/>
      <c r="H46" s="18"/>
      <c r="I46" s="18"/>
      <c r="J46" s="61"/>
      <c r="K46" s="18"/>
      <c r="L46" s="18"/>
    </row>
    <row r="47" spans="1:12" x14ac:dyDescent="0.2">
      <c r="A47" s="63" t="s">
        <v>130</v>
      </c>
      <c r="B47" s="18"/>
      <c r="C47" s="68">
        <f>SUM(C45:C46)</f>
        <v>-9.7727699999999995</v>
      </c>
      <c r="D47" s="18"/>
      <c r="E47" s="18"/>
      <c r="F47" s="18"/>
      <c r="G47" s="61"/>
      <c r="H47" s="18"/>
      <c r="I47" s="18"/>
      <c r="J47" s="61"/>
      <c r="K47" s="18"/>
      <c r="L47" s="18"/>
    </row>
    <row r="48" spans="1:12" x14ac:dyDescent="0.2">
      <c r="A48" s="18"/>
      <c r="B48" s="18"/>
      <c r="C48" s="57"/>
      <c r="D48" s="18"/>
      <c r="E48" s="18"/>
      <c r="F48" s="18"/>
      <c r="G48" s="61"/>
      <c r="H48" s="18"/>
      <c r="I48" s="18"/>
      <c r="J48" s="61"/>
      <c r="K48" s="18"/>
      <c r="L48" s="18"/>
    </row>
    <row r="49" spans="1:12" ht="12.75" x14ac:dyDescent="0.2">
      <c r="A49" s="21" t="s">
        <v>115</v>
      </c>
      <c r="B49" s="18"/>
      <c r="C49" s="57"/>
      <c r="D49" s="18"/>
      <c r="E49" s="18"/>
      <c r="F49" s="18"/>
      <c r="G49" s="61"/>
      <c r="H49" s="18"/>
      <c r="I49" s="18"/>
      <c r="J49" s="61"/>
      <c r="K49" s="18"/>
      <c r="L49" s="18"/>
    </row>
    <row r="50" spans="1:12" x14ac:dyDescent="0.2">
      <c r="A50" s="18"/>
      <c r="B50" s="18" t="s">
        <v>127</v>
      </c>
      <c r="C50" s="57">
        <v>-316.80261999999999</v>
      </c>
      <c r="D50" s="18"/>
      <c r="E50" s="18"/>
      <c r="F50" s="18"/>
      <c r="G50" s="61"/>
      <c r="H50" s="18"/>
      <c r="I50" s="18"/>
      <c r="J50" s="61"/>
      <c r="K50" s="18"/>
      <c r="L50" s="18"/>
    </row>
    <row r="51" spans="1:12" x14ac:dyDescent="0.2">
      <c r="A51" s="63" t="s">
        <v>131</v>
      </c>
      <c r="B51" s="18"/>
      <c r="C51" s="67">
        <f>SUM(C50)</f>
        <v>-316.80261999999999</v>
      </c>
      <c r="D51" s="18"/>
      <c r="E51" s="18"/>
      <c r="F51" s="18"/>
      <c r="G51" s="61"/>
      <c r="H51" s="18"/>
      <c r="I51" s="18"/>
      <c r="J51" s="61"/>
      <c r="K51" s="18"/>
      <c r="L51" s="18"/>
    </row>
    <row r="52" spans="1:12" ht="12.75" x14ac:dyDescent="0.2">
      <c r="A52" s="24" t="s">
        <v>21</v>
      </c>
      <c r="B52" s="24"/>
      <c r="C52" s="69">
        <f>C41+C47+C51</f>
        <v>-338783.86220999999</v>
      </c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4.25" x14ac:dyDescent="0.2">
      <c r="A53" s="35" t="s">
        <v>22</v>
      </c>
      <c r="B53" s="18"/>
      <c r="C53" s="70">
        <f>C12+C14+C52</f>
        <v>-338783.86220999999</v>
      </c>
      <c r="D53" s="18"/>
      <c r="E53" s="18"/>
      <c r="F53" s="18"/>
      <c r="G53" s="61"/>
      <c r="H53" s="18"/>
      <c r="I53" s="18"/>
      <c r="J53" s="61"/>
      <c r="K53" s="18"/>
      <c r="L53" s="18"/>
    </row>
    <row r="54" spans="1:12" x14ac:dyDescent="0.2">
      <c r="C54" s="71"/>
    </row>
    <row r="55" spans="1:12" x14ac:dyDescent="0.2">
      <c r="C55" s="71"/>
    </row>
    <row r="56" spans="1:12" x14ac:dyDescent="0.2">
      <c r="C56" s="71"/>
    </row>
    <row r="57" spans="1:12" x14ac:dyDescent="0.2">
      <c r="C57" s="71"/>
    </row>
    <row r="58" spans="1:12" x14ac:dyDescent="0.2">
      <c r="C58" s="71"/>
    </row>
    <row r="59" spans="1:12" x14ac:dyDescent="0.2">
      <c r="C59" s="71"/>
    </row>
    <row r="60" spans="1:12" x14ac:dyDescent="0.2">
      <c r="C60" s="71"/>
    </row>
    <row r="61" spans="1:12" x14ac:dyDescent="0.2">
      <c r="C61" s="71"/>
    </row>
    <row r="62" spans="1:12" x14ac:dyDescent="0.2">
      <c r="C62" s="71"/>
    </row>
    <row r="63" spans="1:12" x14ac:dyDescent="0.2">
      <c r="C63" s="71"/>
    </row>
    <row r="64" spans="1:12" x14ac:dyDescent="0.2">
      <c r="C64" s="71"/>
    </row>
    <row r="65" spans="3:3" x14ac:dyDescent="0.2">
      <c r="C65" s="71"/>
    </row>
    <row r="66" spans="3:3" x14ac:dyDescent="0.2">
      <c r="C66" s="71"/>
    </row>
    <row r="67" spans="3:3" x14ac:dyDescent="0.2">
      <c r="C67" s="71"/>
    </row>
    <row r="68" spans="3:3" x14ac:dyDescent="0.2">
      <c r="C68" s="71"/>
    </row>
    <row r="69" spans="3:3" x14ac:dyDescent="0.2">
      <c r="C69" s="71"/>
    </row>
    <row r="70" spans="3:3" x14ac:dyDescent="0.2">
      <c r="C70" s="71"/>
    </row>
    <row r="71" spans="3:3" x14ac:dyDescent="0.2">
      <c r="C71" s="71"/>
    </row>
    <row r="72" spans="3:3" x14ac:dyDescent="0.2">
      <c r="C72" s="71"/>
    </row>
    <row r="73" spans="3:3" x14ac:dyDescent="0.2">
      <c r="C73" s="71"/>
    </row>
    <row r="74" spans="3:3" x14ac:dyDescent="0.2">
      <c r="C74" s="71"/>
    </row>
    <row r="75" spans="3:3" x14ac:dyDescent="0.2">
      <c r="C75" s="71"/>
    </row>
    <row r="76" spans="3:3" x14ac:dyDescent="0.2">
      <c r="C76" s="71"/>
    </row>
    <row r="77" spans="3:3" x14ac:dyDescent="0.2">
      <c r="C77" s="71"/>
    </row>
    <row r="78" spans="3:3" x14ac:dyDescent="0.2">
      <c r="C78" s="71"/>
    </row>
    <row r="79" spans="3:3" x14ac:dyDescent="0.2">
      <c r="C79" s="71"/>
    </row>
    <row r="80" spans="3:3" x14ac:dyDescent="0.2">
      <c r="C80" s="71"/>
    </row>
    <row r="81" spans="3:3" x14ac:dyDescent="0.2">
      <c r="C81" s="71"/>
    </row>
    <row r="82" spans="3:3" x14ac:dyDescent="0.2">
      <c r="C82" s="71"/>
    </row>
    <row r="83" spans="3:3" x14ac:dyDescent="0.2">
      <c r="C83" s="71"/>
    </row>
    <row r="84" spans="3:3" x14ac:dyDescent="0.2">
      <c r="C84" s="71"/>
    </row>
    <row r="85" spans="3:3" x14ac:dyDescent="0.2">
      <c r="C85" s="71"/>
    </row>
    <row r="86" spans="3:3" x14ac:dyDescent="0.2">
      <c r="C86" s="71"/>
    </row>
    <row r="87" spans="3:3" x14ac:dyDescent="0.2">
      <c r="C87" s="71"/>
    </row>
    <row r="88" spans="3:3" x14ac:dyDescent="0.2">
      <c r="C88" s="71"/>
    </row>
    <row r="89" spans="3:3" x14ac:dyDescent="0.2">
      <c r="C89" s="71"/>
    </row>
    <row r="90" spans="3:3" x14ac:dyDescent="0.2">
      <c r="C90" s="71"/>
    </row>
    <row r="91" spans="3:3" x14ac:dyDescent="0.2">
      <c r="C91" s="71"/>
    </row>
    <row r="92" spans="3:3" x14ac:dyDescent="0.2">
      <c r="C92" s="71"/>
    </row>
    <row r="93" spans="3:3" x14ac:dyDescent="0.2">
      <c r="C93" s="71"/>
    </row>
    <row r="94" spans="3:3" x14ac:dyDescent="0.2">
      <c r="C94" s="71"/>
    </row>
    <row r="95" spans="3:3" x14ac:dyDescent="0.2">
      <c r="C95" s="71"/>
    </row>
    <row r="96" spans="3:3" x14ac:dyDescent="0.2">
      <c r="C96" s="71"/>
    </row>
    <row r="97" spans="3:3" x14ac:dyDescent="0.2">
      <c r="C97" s="71"/>
    </row>
    <row r="98" spans="3:3" x14ac:dyDescent="0.2">
      <c r="C98" s="71"/>
    </row>
    <row r="99" spans="3:3" x14ac:dyDescent="0.2">
      <c r="C99" s="71"/>
    </row>
    <row r="100" spans="3:3" x14ac:dyDescent="0.2">
      <c r="C100" s="71"/>
    </row>
    <row r="101" spans="3:3" x14ac:dyDescent="0.2">
      <c r="C101" s="71"/>
    </row>
    <row r="102" spans="3:3" x14ac:dyDescent="0.2">
      <c r="C102" s="71"/>
    </row>
    <row r="103" spans="3:3" x14ac:dyDescent="0.2">
      <c r="C103" s="71"/>
    </row>
    <row r="104" spans="3:3" x14ac:dyDescent="0.2">
      <c r="C104" s="71"/>
    </row>
    <row r="105" spans="3:3" x14ac:dyDescent="0.2">
      <c r="C105" s="71"/>
    </row>
    <row r="106" spans="3:3" x14ac:dyDescent="0.2">
      <c r="C106" s="71"/>
    </row>
    <row r="107" spans="3:3" x14ac:dyDescent="0.2">
      <c r="C107" s="71"/>
    </row>
    <row r="108" spans="3:3" x14ac:dyDescent="0.2">
      <c r="C108" s="71"/>
    </row>
    <row r="109" spans="3:3" x14ac:dyDescent="0.2">
      <c r="C109" s="71"/>
    </row>
    <row r="110" spans="3:3" x14ac:dyDescent="0.2">
      <c r="C110" s="71"/>
    </row>
    <row r="111" spans="3:3" x14ac:dyDescent="0.2">
      <c r="C111" s="71"/>
    </row>
    <row r="112" spans="3:3" x14ac:dyDescent="0.2">
      <c r="C112" s="71"/>
    </row>
    <row r="113" spans="3:3" x14ac:dyDescent="0.2">
      <c r="C113" s="71"/>
    </row>
    <row r="114" spans="3:3" x14ac:dyDescent="0.2">
      <c r="C114" s="71"/>
    </row>
    <row r="115" spans="3:3" x14ac:dyDescent="0.2">
      <c r="C115" s="71"/>
    </row>
    <row r="116" spans="3:3" x14ac:dyDescent="0.2">
      <c r="C116" s="71"/>
    </row>
    <row r="117" spans="3:3" x14ac:dyDescent="0.2">
      <c r="C117" s="71"/>
    </row>
    <row r="118" spans="3:3" x14ac:dyDescent="0.2">
      <c r="C118" s="71"/>
    </row>
    <row r="119" spans="3:3" x14ac:dyDescent="0.2">
      <c r="C119" s="71"/>
    </row>
    <row r="120" spans="3:3" x14ac:dyDescent="0.2">
      <c r="C120" s="71"/>
    </row>
    <row r="121" spans="3:3" x14ac:dyDescent="0.2">
      <c r="C121" s="71"/>
    </row>
    <row r="122" spans="3:3" x14ac:dyDescent="0.2">
      <c r="C122" s="71"/>
    </row>
    <row r="123" spans="3:3" x14ac:dyDescent="0.2">
      <c r="C123" s="71"/>
    </row>
    <row r="124" spans="3:3" x14ac:dyDescent="0.2">
      <c r="C124" s="71"/>
    </row>
    <row r="125" spans="3:3" x14ac:dyDescent="0.2">
      <c r="C125" s="71"/>
    </row>
    <row r="126" spans="3:3" x14ac:dyDescent="0.2">
      <c r="C126" s="71"/>
    </row>
    <row r="127" spans="3:3" x14ac:dyDescent="0.2">
      <c r="C127" s="71"/>
    </row>
    <row r="128" spans="3:3" x14ac:dyDescent="0.2">
      <c r="C128" s="71"/>
    </row>
    <row r="129" spans="3:3" x14ac:dyDescent="0.2">
      <c r="C129" s="71"/>
    </row>
    <row r="130" spans="3:3" x14ac:dyDescent="0.2">
      <c r="C130" s="71"/>
    </row>
    <row r="131" spans="3:3" x14ac:dyDescent="0.2">
      <c r="C131" s="71"/>
    </row>
    <row r="132" spans="3:3" x14ac:dyDescent="0.2">
      <c r="C132" s="71"/>
    </row>
    <row r="133" spans="3:3" x14ac:dyDescent="0.2">
      <c r="C133" s="71"/>
    </row>
    <row r="134" spans="3:3" x14ac:dyDescent="0.2">
      <c r="C134" s="71"/>
    </row>
    <row r="135" spans="3:3" x14ac:dyDescent="0.2">
      <c r="C135" s="71"/>
    </row>
    <row r="136" spans="3:3" x14ac:dyDescent="0.2">
      <c r="C136" s="71"/>
    </row>
    <row r="137" spans="3:3" x14ac:dyDescent="0.2">
      <c r="C137" s="71"/>
    </row>
    <row r="138" spans="3:3" x14ac:dyDescent="0.2">
      <c r="C138" s="71"/>
    </row>
    <row r="139" spans="3:3" x14ac:dyDescent="0.2">
      <c r="C139" s="71"/>
    </row>
    <row r="140" spans="3:3" x14ac:dyDescent="0.2">
      <c r="C140" s="71"/>
    </row>
    <row r="141" spans="3:3" x14ac:dyDescent="0.2">
      <c r="C141" s="71"/>
    </row>
    <row r="142" spans="3:3" x14ac:dyDescent="0.2">
      <c r="C142" s="71"/>
    </row>
    <row r="143" spans="3:3" x14ac:dyDescent="0.2">
      <c r="C143" s="71"/>
    </row>
    <row r="144" spans="3:3" x14ac:dyDescent="0.2">
      <c r="C144" s="71"/>
    </row>
    <row r="145" spans="3:3" x14ac:dyDescent="0.2">
      <c r="C145" s="71"/>
    </row>
    <row r="146" spans="3:3" x14ac:dyDescent="0.2">
      <c r="C146" s="71"/>
    </row>
    <row r="147" spans="3:3" x14ac:dyDescent="0.2">
      <c r="C147" s="71"/>
    </row>
    <row r="148" spans="3:3" x14ac:dyDescent="0.2">
      <c r="C148" s="72"/>
    </row>
    <row r="149" spans="3:3" x14ac:dyDescent="0.2">
      <c r="C149" s="72"/>
    </row>
    <row r="150" spans="3:3" x14ac:dyDescent="0.2">
      <c r="C150" s="72"/>
    </row>
    <row r="151" spans="3:3" x14ac:dyDescent="0.2">
      <c r="C151" s="72"/>
    </row>
    <row r="152" spans="3:3" x14ac:dyDescent="0.2">
      <c r="C152" s="72"/>
    </row>
    <row r="153" spans="3:3" x14ac:dyDescent="0.2">
      <c r="C153" s="72"/>
    </row>
    <row r="154" spans="3:3" x14ac:dyDescent="0.2">
      <c r="C154" s="72"/>
    </row>
    <row r="155" spans="3:3" x14ac:dyDescent="0.2">
      <c r="C155" s="72"/>
    </row>
    <row r="156" spans="3:3" x14ac:dyDescent="0.2">
      <c r="C156" s="72"/>
    </row>
    <row r="157" spans="3:3" x14ac:dyDescent="0.2">
      <c r="C157" s="72"/>
    </row>
    <row r="158" spans="3:3" x14ac:dyDescent="0.2">
      <c r="C158" s="72"/>
    </row>
    <row r="159" spans="3:3" x14ac:dyDescent="0.2">
      <c r="C159" s="72"/>
    </row>
    <row r="160" spans="3:3" x14ac:dyDescent="0.2">
      <c r="C160" s="72"/>
    </row>
    <row r="161" spans="3:3" x14ac:dyDescent="0.2">
      <c r="C161" s="72"/>
    </row>
    <row r="162" spans="3:3" x14ac:dyDescent="0.2">
      <c r="C162" s="72"/>
    </row>
    <row r="163" spans="3:3" x14ac:dyDescent="0.2">
      <c r="C163" s="72"/>
    </row>
    <row r="164" spans="3:3" x14ac:dyDescent="0.2">
      <c r="C164" s="72"/>
    </row>
    <row r="165" spans="3:3" x14ac:dyDescent="0.2">
      <c r="C165" s="72"/>
    </row>
    <row r="166" spans="3:3" x14ac:dyDescent="0.2">
      <c r="C166" s="72"/>
    </row>
    <row r="167" spans="3:3" x14ac:dyDescent="0.2">
      <c r="C167" s="72"/>
    </row>
    <row r="168" spans="3:3" x14ac:dyDescent="0.2">
      <c r="C168" s="72"/>
    </row>
    <row r="169" spans="3:3" x14ac:dyDescent="0.2">
      <c r="C169" s="72"/>
    </row>
    <row r="170" spans="3:3" x14ac:dyDescent="0.2">
      <c r="C170" s="72"/>
    </row>
    <row r="171" spans="3:3" x14ac:dyDescent="0.2">
      <c r="C171" s="72"/>
    </row>
    <row r="172" spans="3:3" x14ac:dyDescent="0.2">
      <c r="C172" s="72"/>
    </row>
    <row r="173" spans="3:3" x14ac:dyDescent="0.2">
      <c r="C173" s="72"/>
    </row>
    <row r="174" spans="3:3" x14ac:dyDescent="0.2">
      <c r="C174" s="72"/>
    </row>
    <row r="175" spans="3:3" x14ac:dyDescent="0.2">
      <c r="C175" s="72"/>
    </row>
    <row r="176" spans="3:3" x14ac:dyDescent="0.2">
      <c r="C176" s="72"/>
    </row>
    <row r="177" spans="3:3" x14ac:dyDescent="0.2">
      <c r="C177" s="72"/>
    </row>
    <row r="178" spans="3:3" x14ac:dyDescent="0.2">
      <c r="C178" s="72"/>
    </row>
    <row r="179" spans="3:3" x14ac:dyDescent="0.2">
      <c r="C179" s="72"/>
    </row>
    <row r="180" spans="3:3" x14ac:dyDescent="0.2">
      <c r="C180" s="72"/>
    </row>
    <row r="181" spans="3:3" x14ac:dyDescent="0.2">
      <c r="C181" s="72"/>
    </row>
    <row r="182" spans="3:3" x14ac:dyDescent="0.2">
      <c r="C182" s="72"/>
    </row>
    <row r="183" spans="3:3" x14ac:dyDescent="0.2">
      <c r="C183" s="72"/>
    </row>
    <row r="184" spans="3:3" x14ac:dyDescent="0.2">
      <c r="C184" s="72"/>
    </row>
    <row r="185" spans="3:3" x14ac:dyDescent="0.2">
      <c r="C185" s="72"/>
    </row>
    <row r="186" spans="3:3" x14ac:dyDescent="0.2">
      <c r="C186" s="72"/>
    </row>
    <row r="187" spans="3:3" x14ac:dyDescent="0.2">
      <c r="C187" s="72"/>
    </row>
    <row r="188" spans="3:3" x14ac:dyDescent="0.2">
      <c r="C188" s="72"/>
    </row>
    <row r="189" spans="3:3" x14ac:dyDescent="0.2">
      <c r="C189" s="72"/>
    </row>
    <row r="190" spans="3:3" x14ac:dyDescent="0.2">
      <c r="C190" s="72"/>
    </row>
    <row r="191" spans="3:3" x14ac:dyDescent="0.2">
      <c r="C191" s="72"/>
    </row>
    <row r="192" spans="3:3" x14ac:dyDescent="0.2">
      <c r="C192" s="72"/>
    </row>
    <row r="193" spans="3:3" x14ac:dyDescent="0.2">
      <c r="C193" s="72"/>
    </row>
    <row r="194" spans="3:3" x14ac:dyDescent="0.2">
      <c r="C194" s="72"/>
    </row>
    <row r="195" spans="3:3" x14ac:dyDescent="0.2">
      <c r="C195" s="72"/>
    </row>
    <row r="196" spans="3:3" x14ac:dyDescent="0.2">
      <c r="C196" s="72"/>
    </row>
    <row r="197" spans="3:3" x14ac:dyDescent="0.2">
      <c r="C197" s="72"/>
    </row>
    <row r="198" spans="3:3" x14ac:dyDescent="0.2">
      <c r="C198" s="72"/>
    </row>
    <row r="199" spans="3:3" x14ac:dyDescent="0.2">
      <c r="C199" s="72"/>
    </row>
    <row r="200" spans="3:3" x14ac:dyDescent="0.2">
      <c r="C200" s="72"/>
    </row>
    <row r="201" spans="3:3" x14ac:dyDescent="0.2">
      <c r="C201" s="72"/>
    </row>
    <row r="202" spans="3:3" x14ac:dyDescent="0.2">
      <c r="C202" s="72"/>
    </row>
    <row r="203" spans="3:3" x14ac:dyDescent="0.2">
      <c r="C203" s="72"/>
    </row>
    <row r="204" spans="3:3" x14ac:dyDescent="0.2">
      <c r="C204" s="72"/>
    </row>
    <row r="205" spans="3:3" x14ac:dyDescent="0.2">
      <c r="C205" s="72"/>
    </row>
    <row r="206" spans="3:3" x14ac:dyDescent="0.2">
      <c r="C206" s="72"/>
    </row>
    <row r="207" spans="3:3" x14ac:dyDescent="0.2">
      <c r="C207" s="72"/>
    </row>
    <row r="208" spans="3:3" x14ac:dyDescent="0.2">
      <c r="C208" s="72"/>
    </row>
    <row r="209" spans="3:3" x14ac:dyDescent="0.2">
      <c r="C209" s="72"/>
    </row>
    <row r="210" spans="3:3" x14ac:dyDescent="0.2">
      <c r="C210" s="72"/>
    </row>
    <row r="211" spans="3:3" x14ac:dyDescent="0.2">
      <c r="C211" s="72"/>
    </row>
    <row r="212" spans="3:3" x14ac:dyDescent="0.2">
      <c r="C212" s="72"/>
    </row>
    <row r="213" spans="3:3" x14ac:dyDescent="0.2">
      <c r="C213" s="72"/>
    </row>
    <row r="214" spans="3:3" x14ac:dyDescent="0.2">
      <c r="C214" s="72"/>
    </row>
    <row r="215" spans="3:3" x14ac:dyDescent="0.2">
      <c r="C215" s="72"/>
    </row>
    <row r="216" spans="3:3" x14ac:dyDescent="0.2">
      <c r="C216" s="72"/>
    </row>
    <row r="217" spans="3:3" x14ac:dyDescent="0.2">
      <c r="C217" s="72"/>
    </row>
    <row r="218" spans="3:3" x14ac:dyDescent="0.2">
      <c r="C218" s="72"/>
    </row>
    <row r="219" spans="3:3" x14ac:dyDescent="0.2">
      <c r="C219" s="72"/>
    </row>
    <row r="220" spans="3:3" x14ac:dyDescent="0.2">
      <c r="C220" s="72"/>
    </row>
    <row r="221" spans="3:3" x14ac:dyDescent="0.2">
      <c r="C221" s="72"/>
    </row>
    <row r="222" spans="3:3" x14ac:dyDescent="0.2">
      <c r="C222" s="72"/>
    </row>
    <row r="223" spans="3:3" x14ac:dyDescent="0.2">
      <c r="C223" s="72"/>
    </row>
    <row r="224" spans="3:3" x14ac:dyDescent="0.2">
      <c r="C224" s="72"/>
    </row>
    <row r="225" spans="3:3" x14ac:dyDescent="0.2">
      <c r="C225" s="72"/>
    </row>
    <row r="226" spans="3:3" x14ac:dyDescent="0.2">
      <c r="C226" s="72"/>
    </row>
    <row r="227" spans="3:3" x14ac:dyDescent="0.2">
      <c r="C227" s="72"/>
    </row>
    <row r="228" spans="3:3" x14ac:dyDescent="0.2">
      <c r="C228" s="72"/>
    </row>
    <row r="229" spans="3:3" x14ac:dyDescent="0.2">
      <c r="C229" s="72"/>
    </row>
    <row r="230" spans="3:3" x14ac:dyDescent="0.2">
      <c r="C230" s="72"/>
    </row>
    <row r="231" spans="3:3" x14ac:dyDescent="0.2">
      <c r="C231" s="72"/>
    </row>
    <row r="232" spans="3:3" x14ac:dyDescent="0.2">
      <c r="C232" s="72"/>
    </row>
    <row r="233" spans="3:3" x14ac:dyDescent="0.2">
      <c r="C233" s="72"/>
    </row>
    <row r="234" spans="3:3" x14ac:dyDescent="0.2">
      <c r="C234" s="72"/>
    </row>
    <row r="235" spans="3:3" x14ac:dyDescent="0.2">
      <c r="C235" s="72"/>
    </row>
    <row r="236" spans="3:3" x14ac:dyDescent="0.2">
      <c r="C236" s="72"/>
    </row>
    <row r="237" spans="3:3" x14ac:dyDescent="0.2">
      <c r="C237" s="72"/>
    </row>
    <row r="238" spans="3:3" x14ac:dyDescent="0.2">
      <c r="C238" s="72"/>
    </row>
    <row r="239" spans="3:3" x14ac:dyDescent="0.2">
      <c r="C239" s="72"/>
    </row>
    <row r="240" spans="3:3" x14ac:dyDescent="0.2">
      <c r="C240" s="72"/>
    </row>
    <row r="241" spans="3:3" x14ac:dyDescent="0.2">
      <c r="C241" s="72"/>
    </row>
    <row r="242" spans="3:3" x14ac:dyDescent="0.2">
      <c r="C242" s="72"/>
    </row>
    <row r="243" spans="3:3" x14ac:dyDescent="0.2">
      <c r="C243" s="72"/>
    </row>
    <row r="244" spans="3:3" x14ac:dyDescent="0.2">
      <c r="C244" s="72"/>
    </row>
    <row r="245" spans="3:3" x14ac:dyDescent="0.2">
      <c r="C245" s="72"/>
    </row>
    <row r="246" spans="3:3" x14ac:dyDescent="0.2">
      <c r="C246" s="72"/>
    </row>
    <row r="247" spans="3:3" x14ac:dyDescent="0.2">
      <c r="C247" s="72"/>
    </row>
    <row r="248" spans="3:3" x14ac:dyDescent="0.2">
      <c r="C248" s="72"/>
    </row>
    <row r="249" spans="3:3" x14ac:dyDescent="0.2">
      <c r="C249" s="72"/>
    </row>
    <row r="250" spans="3:3" x14ac:dyDescent="0.2">
      <c r="C250" s="72"/>
    </row>
    <row r="251" spans="3:3" x14ac:dyDescent="0.2">
      <c r="C251" s="72"/>
    </row>
    <row r="252" spans="3:3" x14ac:dyDescent="0.2">
      <c r="C252" s="72"/>
    </row>
    <row r="253" spans="3:3" x14ac:dyDescent="0.2">
      <c r="C253" s="72"/>
    </row>
    <row r="254" spans="3:3" x14ac:dyDescent="0.2">
      <c r="C254" s="72"/>
    </row>
    <row r="255" spans="3:3" x14ac:dyDescent="0.2">
      <c r="C255" s="72"/>
    </row>
    <row r="256" spans="3:3" x14ac:dyDescent="0.2">
      <c r="C256" s="72"/>
    </row>
    <row r="257" spans="3:3" x14ac:dyDescent="0.2">
      <c r="C257" s="72"/>
    </row>
    <row r="258" spans="3:3" x14ac:dyDescent="0.2">
      <c r="C258" s="72"/>
    </row>
    <row r="259" spans="3:3" x14ac:dyDescent="0.2">
      <c r="C259" s="72"/>
    </row>
    <row r="260" spans="3:3" x14ac:dyDescent="0.2">
      <c r="C260" s="72"/>
    </row>
    <row r="261" spans="3:3" x14ac:dyDescent="0.2">
      <c r="C261" s="72"/>
    </row>
    <row r="262" spans="3:3" x14ac:dyDescent="0.2">
      <c r="C262" s="72"/>
    </row>
    <row r="263" spans="3:3" x14ac:dyDescent="0.2">
      <c r="C263" s="72"/>
    </row>
    <row r="264" spans="3:3" x14ac:dyDescent="0.2">
      <c r="C264" s="72"/>
    </row>
    <row r="265" spans="3:3" x14ac:dyDescent="0.2">
      <c r="C265" s="72"/>
    </row>
    <row r="266" spans="3:3" x14ac:dyDescent="0.2">
      <c r="C266" s="72"/>
    </row>
    <row r="267" spans="3:3" x14ac:dyDescent="0.2">
      <c r="C267" s="72"/>
    </row>
    <row r="268" spans="3:3" x14ac:dyDescent="0.2">
      <c r="C268" s="72"/>
    </row>
    <row r="269" spans="3:3" x14ac:dyDescent="0.2">
      <c r="C269" s="72"/>
    </row>
    <row r="270" spans="3:3" x14ac:dyDescent="0.2">
      <c r="C270" s="72"/>
    </row>
    <row r="271" spans="3:3" x14ac:dyDescent="0.2">
      <c r="C271" s="72"/>
    </row>
    <row r="272" spans="3:3" x14ac:dyDescent="0.2">
      <c r="C272" s="72"/>
    </row>
    <row r="273" spans="3:3" x14ac:dyDescent="0.2">
      <c r="C273" s="72"/>
    </row>
    <row r="274" spans="3:3" x14ac:dyDescent="0.2">
      <c r="C274" s="72"/>
    </row>
    <row r="275" spans="3:3" x14ac:dyDescent="0.2">
      <c r="C275" s="72"/>
    </row>
    <row r="276" spans="3:3" x14ac:dyDescent="0.2">
      <c r="C276" s="72"/>
    </row>
    <row r="277" spans="3:3" x14ac:dyDescent="0.2">
      <c r="C277" s="72"/>
    </row>
    <row r="278" spans="3:3" x14ac:dyDescent="0.2">
      <c r="C278" s="72"/>
    </row>
    <row r="279" spans="3:3" x14ac:dyDescent="0.2">
      <c r="C279" s="72"/>
    </row>
    <row r="280" spans="3:3" x14ac:dyDescent="0.2">
      <c r="C280" s="72"/>
    </row>
    <row r="281" spans="3:3" x14ac:dyDescent="0.2">
      <c r="C281" s="72"/>
    </row>
    <row r="282" spans="3:3" x14ac:dyDescent="0.2">
      <c r="C282" s="72"/>
    </row>
    <row r="283" spans="3:3" x14ac:dyDescent="0.2">
      <c r="C283" s="72"/>
    </row>
    <row r="284" spans="3:3" x14ac:dyDescent="0.2">
      <c r="C284" s="72"/>
    </row>
    <row r="285" spans="3:3" x14ac:dyDescent="0.2">
      <c r="C285" s="72"/>
    </row>
    <row r="286" spans="3:3" x14ac:dyDescent="0.2">
      <c r="C286" s="72"/>
    </row>
    <row r="287" spans="3:3" x14ac:dyDescent="0.2">
      <c r="C287" s="72"/>
    </row>
    <row r="288" spans="3:3" x14ac:dyDescent="0.2">
      <c r="C288" s="72"/>
    </row>
    <row r="289" spans="3:3" x14ac:dyDescent="0.2">
      <c r="C289" s="72"/>
    </row>
    <row r="290" spans="3:3" x14ac:dyDescent="0.2">
      <c r="C290" s="72"/>
    </row>
    <row r="291" spans="3:3" x14ac:dyDescent="0.2">
      <c r="C291" s="72"/>
    </row>
    <row r="292" spans="3:3" x14ac:dyDescent="0.2">
      <c r="C292" s="72"/>
    </row>
    <row r="293" spans="3:3" x14ac:dyDescent="0.2">
      <c r="C293" s="72"/>
    </row>
    <row r="294" spans="3:3" x14ac:dyDescent="0.2">
      <c r="C294" s="72"/>
    </row>
    <row r="295" spans="3:3" x14ac:dyDescent="0.2">
      <c r="C295" s="72"/>
    </row>
    <row r="296" spans="3:3" x14ac:dyDescent="0.2">
      <c r="C296" s="72"/>
    </row>
    <row r="297" spans="3:3" x14ac:dyDescent="0.2">
      <c r="C297" s="72"/>
    </row>
    <row r="298" spans="3:3" x14ac:dyDescent="0.2">
      <c r="C298" s="72"/>
    </row>
    <row r="299" spans="3:3" x14ac:dyDescent="0.2">
      <c r="C299" s="72"/>
    </row>
    <row r="300" spans="3:3" x14ac:dyDescent="0.2">
      <c r="C300" s="72"/>
    </row>
    <row r="301" spans="3:3" x14ac:dyDescent="0.2">
      <c r="C301" s="72"/>
    </row>
    <row r="302" spans="3:3" x14ac:dyDescent="0.2">
      <c r="C302" s="72"/>
    </row>
    <row r="303" spans="3:3" x14ac:dyDescent="0.2">
      <c r="C303" s="72"/>
    </row>
    <row r="304" spans="3:3" x14ac:dyDescent="0.2">
      <c r="C304" s="72"/>
    </row>
    <row r="305" spans="3:3" x14ac:dyDescent="0.2">
      <c r="C305" s="72"/>
    </row>
    <row r="306" spans="3:3" x14ac:dyDescent="0.2">
      <c r="C306" s="72"/>
    </row>
    <row r="307" spans="3:3" x14ac:dyDescent="0.2">
      <c r="C307" s="72"/>
    </row>
    <row r="308" spans="3:3" x14ac:dyDescent="0.2">
      <c r="C308" s="72"/>
    </row>
    <row r="309" spans="3:3" x14ac:dyDescent="0.2">
      <c r="C309" s="72"/>
    </row>
    <row r="310" spans="3:3" x14ac:dyDescent="0.2">
      <c r="C310" s="72"/>
    </row>
    <row r="311" spans="3:3" x14ac:dyDescent="0.2">
      <c r="C311" s="72"/>
    </row>
    <row r="312" spans="3:3" x14ac:dyDescent="0.2">
      <c r="C312" s="72"/>
    </row>
    <row r="313" spans="3:3" x14ac:dyDescent="0.2">
      <c r="C313" s="72"/>
    </row>
    <row r="314" spans="3:3" x14ac:dyDescent="0.2">
      <c r="C314" s="72"/>
    </row>
    <row r="315" spans="3:3" x14ac:dyDescent="0.2">
      <c r="C315" s="72"/>
    </row>
    <row r="316" spans="3:3" x14ac:dyDescent="0.2">
      <c r="C316" s="72"/>
    </row>
    <row r="317" spans="3:3" x14ac:dyDescent="0.2">
      <c r="C317" s="72"/>
    </row>
    <row r="318" spans="3:3" x14ac:dyDescent="0.2">
      <c r="C318" s="72"/>
    </row>
    <row r="319" spans="3:3" x14ac:dyDescent="0.2">
      <c r="C319" s="72"/>
    </row>
    <row r="320" spans="3:3" x14ac:dyDescent="0.2">
      <c r="C320" s="72"/>
    </row>
    <row r="321" spans="3:3" x14ac:dyDescent="0.2">
      <c r="C321" s="72"/>
    </row>
    <row r="322" spans="3:3" x14ac:dyDescent="0.2">
      <c r="C322" s="72"/>
    </row>
    <row r="323" spans="3:3" x14ac:dyDescent="0.2">
      <c r="C323" s="72"/>
    </row>
    <row r="324" spans="3:3" x14ac:dyDescent="0.2">
      <c r="C324" s="72"/>
    </row>
    <row r="325" spans="3:3" x14ac:dyDescent="0.2">
      <c r="C325" s="72"/>
    </row>
    <row r="326" spans="3:3" x14ac:dyDescent="0.2">
      <c r="C326" s="72"/>
    </row>
    <row r="327" spans="3:3" x14ac:dyDescent="0.2">
      <c r="C327" s="72"/>
    </row>
    <row r="328" spans="3:3" x14ac:dyDescent="0.2">
      <c r="C328" s="72"/>
    </row>
    <row r="329" spans="3:3" x14ac:dyDescent="0.2">
      <c r="C329" s="72"/>
    </row>
    <row r="330" spans="3:3" x14ac:dyDescent="0.2">
      <c r="C330" s="72"/>
    </row>
    <row r="331" spans="3:3" x14ac:dyDescent="0.2">
      <c r="C331" s="72"/>
    </row>
    <row r="332" spans="3:3" x14ac:dyDescent="0.2">
      <c r="C332" s="72"/>
    </row>
    <row r="333" spans="3:3" x14ac:dyDescent="0.2">
      <c r="C333" s="72"/>
    </row>
    <row r="334" spans="3:3" x14ac:dyDescent="0.2">
      <c r="C334" s="72"/>
    </row>
    <row r="335" spans="3:3" x14ac:dyDescent="0.2">
      <c r="C335" s="72"/>
    </row>
    <row r="336" spans="3:3" x14ac:dyDescent="0.2">
      <c r="C336" s="72"/>
    </row>
    <row r="337" spans="3:3" x14ac:dyDescent="0.2">
      <c r="C337" s="72"/>
    </row>
    <row r="338" spans="3:3" x14ac:dyDescent="0.2">
      <c r="C338" s="72"/>
    </row>
    <row r="339" spans="3:3" x14ac:dyDescent="0.2">
      <c r="C339" s="72"/>
    </row>
    <row r="340" spans="3:3" x14ac:dyDescent="0.2">
      <c r="C340" s="72"/>
    </row>
    <row r="341" spans="3:3" x14ac:dyDescent="0.2">
      <c r="C341" s="72"/>
    </row>
    <row r="342" spans="3:3" x14ac:dyDescent="0.2">
      <c r="C342" s="72"/>
    </row>
    <row r="343" spans="3:3" x14ac:dyDescent="0.2">
      <c r="C343" s="72"/>
    </row>
    <row r="344" spans="3:3" x14ac:dyDescent="0.2">
      <c r="C344" s="72"/>
    </row>
    <row r="345" spans="3:3" x14ac:dyDescent="0.2">
      <c r="C345" s="72"/>
    </row>
    <row r="346" spans="3:3" x14ac:dyDescent="0.2">
      <c r="C346" s="72"/>
    </row>
    <row r="347" spans="3:3" x14ac:dyDescent="0.2">
      <c r="C347" s="72"/>
    </row>
    <row r="348" spans="3:3" x14ac:dyDescent="0.2">
      <c r="C348" s="72"/>
    </row>
    <row r="349" spans="3:3" x14ac:dyDescent="0.2">
      <c r="C349" s="72"/>
    </row>
    <row r="350" spans="3:3" x14ac:dyDescent="0.2">
      <c r="C350" s="72"/>
    </row>
    <row r="351" spans="3:3" x14ac:dyDescent="0.2">
      <c r="C351" s="72"/>
    </row>
    <row r="352" spans="3:3" x14ac:dyDescent="0.2">
      <c r="C352" s="72"/>
    </row>
    <row r="353" spans="3:3" x14ac:dyDescent="0.2">
      <c r="C353" s="72"/>
    </row>
    <row r="354" spans="3:3" x14ac:dyDescent="0.2">
      <c r="C354" s="72"/>
    </row>
    <row r="355" spans="3:3" x14ac:dyDescent="0.2">
      <c r="C355" s="72"/>
    </row>
    <row r="356" spans="3:3" x14ac:dyDescent="0.2">
      <c r="C356" s="72"/>
    </row>
    <row r="357" spans="3:3" x14ac:dyDescent="0.2">
      <c r="C357" s="72"/>
    </row>
    <row r="358" spans="3:3" x14ac:dyDescent="0.2">
      <c r="C358" s="72"/>
    </row>
    <row r="359" spans="3:3" x14ac:dyDescent="0.2">
      <c r="C359" s="72"/>
    </row>
    <row r="360" spans="3:3" x14ac:dyDescent="0.2">
      <c r="C360" s="72"/>
    </row>
    <row r="361" spans="3:3" x14ac:dyDescent="0.2">
      <c r="C361" s="72"/>
    </row>
    <row r="362" spans="3:3" x14ac:dyDescent="0.2">
      <c r="C362" s="72"/>
    </row>
    <row r="363" spans="3:3" x14ac:dyDescent="0.2">
      <c r="C363" s="72"/>
    </row>
    <row r="364" spans="3:3" x14ac:dyDescent="0.2">
      <c r="C364" s="72"/>
    </row>
    <row r="365" spans="3:3" x14ac:dyDescent="0.2">
      <c r="C365" s="72"/>
    </row>
    <row r="366" spans="3:3" x14ac:dyDescent="0.2">
      <c r="C366" s="72"/>
    </row>
    <row r="367" spans="3:3" x14ac:dyDescent="0.2">
      <c r="C367" s="72"/>
    </row>
    <row r="368" spans="3:3" x14ac:dyDescent="0.2">
      <c r="C368" s="72"/>
    </row>
    <row r="369" spans="3:3" x14ac:dyDescent="0.2">
      <c r="C369" s="72"/>
    </row>
    <row r="370" spans="3:3" x14ac:dyDescent="0.2">
      <c r="C370" s="72"/>
    </row>
    <row r="371" spans="3:3" x14ac:dyDescent="0.2">
      <c r="C371" s="72"/>
    </row>
    <row r="372" spans="3:3" x14ac:dyDescent="0.2">
      <c r="C372" s="72"/>
    </row>
    <row r="373" spans="3:3" x14ac:dyDescent="0.2">
      <c r="C373" s="72"/>
    </row>
    <row r="374" spans="3:3" x14ac:dyDescent="0.2">
      <c r="C374" s="72"/>
    </row>
    <row r="375" spans="3:3" x14ac:dyDescent="0.2">
      <c r="C375" s="72"/>
    </row>
    <row r="376" spans="3:3" x14ac:dyDescent="0.2">
      <c r="C376" s="72"/>
    </row>
    <row r="377" spans="3:3" x14ac:dyDescent="0.2">
      <c r="C377" s="72"/>
    </row>
    <row r="378" spans="3:3" x14ac:dyDescent="0.2">
      <c r="C378" s="72"/>
    </row>
    <row r="379" spans="3:3" x14ac:dyDescent="0.2">
      <c r="C379" s="72"/>
    </row>
    <row r="380" spans="3:3" x14ac:dyDescent="0.2">
      <c r="C380" s="72"/>
    </row>
    <row r="381" spans="3:3" x14ac:dyDescent="0.2">
      <c r="C381" s="72"/>
    </row>
    <row r="382" spans="3:3" x14ac:dyDescent="0.2">
      <c r="C382" s="72"/>
    </row>
    <row r="383" spans="3:3" x14ac:dyDescent="0.2">
      <c r="C383" s="72"/>
    </row>
    <row r="384" spans="3:3" x14ac:dyDescent="0.2">
      <c r="C384" s="72"/>
    </row>
    <row r="385" spans="3:3" x14ac:dyDescent="0.2">
      <c r="C385" s="72"/>
    </row>
    <row r="386" spans="3:3" x14ac:dyDescent="0.2">
      <c r="C386" s="72"/>
    </row>
    <row r="387" spans="3:3" x14ac:dyDescent="0.2">
      <c r="C387" s="72"/>
    </row>
    <row r="388" spans="3:3" x14ac:dyDescent="0.2">
      <c r="C388" s="72"/>
    </row>
    <row r="389" spans="3:3" x14ac:dyDescent="0.2">
      <c r="C389" s="72"/>
    </row>
    <row r="390" spans="3:3" x14ac:dyDescent="0.2">
      <c r="C390" s="72"/>
    </row>
    <row r="391" spans="3:3" x14ac:dyDescent="0.2">
      <c r="C391" s="72"/>
    </row>
    <row r="392" spans="3:3" x14ac:dyDescent="0.2">
      <c r="C392" s="72"/>
    </row>
    <row r="393" spans="3:3" x14ac:dyDescent="0.2">
      <c r="C393" s="72"/>
    </row>
    <row r="394" spans="3:3" x14ac:dyDescent="0.2">
      <c r="C394" s="72"/>
    </row>
    <row r="395" spans="3:3" x14ac:dyDescent="0.2">
      <c r="C395" s="72"/>
    </row>
    <row r="396" spans="3:3" x14ac:dyDescent="0.2">
      <c r="C396" s="72"/>
    </row>
    <row r="397" spans="3:3" x14ac:dyDescent="0.2">
      <c r="C397" s="72"/>
    </row>
    <row r="398" spans="3:3" x14ac:dyDescent="0.2">
      <c r="C398" s="72"/>
    </row>
    <row r="399" spans="3:3" x14ac:dyDescent="0.2">
      <c r="C399" s="72"/>
    </row>
    <row r="400" spans="3:3" x14ac:dyDescent="0.2">
      <c r="C400" s="72"/>
    </row>
    <row r="401" spans="3:3" x14ac:dyDescent="0.2">
      <c r="C401" s="72"/>
    </row>
    <row r="402" spans="3:3" x14ac:dyDescent="0.2">
      <c r="C402" s="72"/>
    </row>
    <row r="403" spans="3:3" x14ac:dyDescent="0.2">
      <c r="C403" s="72"/>
    </row>
    <row r="404" spans="3:3" x14ac:dyDescent="0.2">
      <c r="C404" s="72"/>
    </row>
    <row r="405" spans="3:3" x14ac:dyDescent="0.2">
      <c r="C405" s="72"/>
    </row>
    <row r="406" spans="3:3" x14ac:dyDescent="0.2">
      <c r="C406" s="72"/>
    </row>
    <row r="407" spans="3:3" x14ac:dyDescent="0.2">
      <c r="C407" s="72"/>
    </row>
    <row r="408" spans="3:3" x14ac:dyDescent="0.2">
      <c r="C408" s="72"/>
    </row>
    <row r="409" spans="3:3" x14ac:dyDescent="0.2">
      <c r="C409" s="72"/>
    </row>
    <row r="410" spans="3:3" x14ac:dyDescent="0.2">
      <c r="C410" s="72"/>
    </row>
    <row r="411" spans="3:3" x14ac:dyDescent="0.2">
      <c r="C411" s="72"/>
    </row>
    <row r="412" spans="3:3" x14ac:dyDescent="0.2">
      <c r="C412" s="72"/>
    </row>
    <row r="413" spans="3:3" x14ac:dyDescent="0.2">
      <c r="C413" s="72"/>
    </row>
    <row r="414" spans="3:3" x14ac:dyDescent="0.2">
      <c r="C414" s="72"/>
    </row>
    <row r="415" spans="3:3" x14ac:dyDescent="0.2">
      <c r="C415" s="72"/>
    </row>
    <row r="416" spans="3:3" x14ac:dyDescent="0.2">
      <c r="C416" s="72"/>
    </row>
    <row r="417" spans="3:3" x14ac:dyDescent="0.2">
      <c r="C417" s="72"/>
    </row>
    <row r="418" spans="3:3" x14ac:dyDescent="0.2">
      <c r="C418" s="72"/>
    </row>
    <row r="419" spans="3:3" x14ac:dyDescent="0.2">
      <c r="C419" s="72"/>
    </row>
    <row r="420" spans="3:3" x14ac:dyDescent="0.2">
      <c r="C420" s="72"/>
    </row>
    <row r="421" spans="3:3" x14ac:dyDescent="0.2">
      <c r="C421" s="72"/>
    </row>
    <row r="422" spans="3:3" x14ac:dyDescent="0.2">
      <c r="C422" s="72"/>
    </row>
    <row r="423" spans="3:3" x14ac:dyDescent="0.2">
      <c r="C423" s="72"/>
    </row>
    <row r="424" spans="3:3" x14ac:dyDescent="0.2">
      <c r="C424" s="72"/>
    </row>
    <row r="425" spans="3:3" x14ac:dyDescent="0.2">
      <c r="C425" s="72"/>
    </row>
    <row r="426" spans="3:3" x14ac:dyDescent="0.2">
      <c r="C426" s="72"/>
    </row>
    <row r="427" spans="3:3" x14ac:dyDescent="0.2">
      <c r="C427" s="72"/>
    </row>
    <row r="428" spans="3:3" x14ac:dyDescent="0.2">
      <c r="C428" s="72"/>
    </row>
    <row r="429" spans="3:3" x14ac:dyDescent="0.2">
      <c r="C429" s="72"/>
    </row>
    <row r="430" spans="3:3" x14ac:dyDescent="0.2">
      <c r="C430" s="72"/>
    </row>
    <row r="431" spans="3:3" x14ac:dyDescent="0.2">
      <c r="C431" s="72"/>
    </row>
    <row r="432" spans="3:3" x14ac:dyDescent="0.2">
      <c r="C432" s="72"/>
    </row>
    <row r="433" spans="3:3" x14ac:dyDescent="0.2">
      <c r="C433" s="72"/>
    </row>
    <row r="434" spans="3:3" x14ac:dyDescent="0.2">
      <c r="C434" s="72"/>
    </row>
    <row r="435" spans="3:3" x14ac:dyDescent="0.2">
      <c r="C435" s="72"/>
    </row>
    <row r="436" spans="3:3" x14ac:dyDescent="0.2">
      <c r="C436" s="72"/>
    </row>
    <row r="437" spans="3:3" x14ac:dyDescent="0.2">
      <c r="C437" s="72"/>
    </row>
    <row r="438" spans="3:3" x14ac:dyDescent="0.2">
      <c r="C438" s="72"/>
    </row>
    <row r="439" spans="3:3" x14ac:dyDescent="0.2">
      <c r="C439" s="72"/>
    </row>
    <row r="440" spans="3:3" x14ac:dyDescent="0.2">
      <c r="C440" s="72"/>
    </row>
    <row r="441" spans="3:3" x14ac:dyDescent="0.2">
      <c r="C441" s="72"/>
    </row>
    <row r="442" spans="3:3" x14ac:dyDescent="0.2">
      <c r="C442" s="72"/>
    </row>
    <row r="443" spans="3:3" x14ac:dyDescent="0.2">
      <c r="C443" s="72"/>
    </row>
    <row r="444" spans="3:3" x14ac:dyDescent="0.2">
      <c r="C444" s="72"/>
    </row>
    <row r="445" spans="3:3" x14ac:dyDescent="0.2">
      <c r="C445" s="72"/>
    </row>
    <row r="446" spans="3:3" x14ac:dyDescent="0.2">
      <c r="C446" s="72"/>
    </row>
    <row r="447" spans="3:3" x14ac:dyDescent="0.2">
      <c r="C447" s="72"/>
    </row>
    <row r="448" spans="3:3" x14ac:dyDescent="0.2">
      <c r="C448" s="72"/>
    </row>
    <row r="449" spans="3:3" x14ac:dyDescent="0.2">
      <c r="C449" s="72"/>
    </row>
    <row r="450" spans="3:3" x14ac:dyDescent="0.2">
      <c r="C450" s="72"/>
    </row>
    <row r="451" spans="3:3" x14ac:dyDescent="0.2">
      <c r="C451" s="72"/>
    </row>
    <row r="452" spans="3:3" x14ac:dyDescent="0.2">
      <c r="C452" s="72"/>
    </row>
    <row r="453" spans="3:3" x14ac:dyDescent="0.2">
      <c r="C453" s="72"/>
    </row>
    <row r="454" spans="3:3" x14ac:dyDescent="0.2">
      <c r="C454" s="72"/>
    </row>
    <row r="455" spans="3:3" x14ac:dyDescent="0.2">
      <c r="C455" s="72"/>
    </row>
    <row r="456" spans="3:3" x14ac:dyDescent="0.2">
      <c r="C456" s="72"/>
    </row>
    <row r="457" spans="3:3" x14ac:dyDescent="0.2">
      <c r="C457" s="72"/>
    </row>
    <row r="458" spans="3:3" x14ac:dyDescent="0.2">
      <c r="C458" s="72"/>
    </row>
    <row r="459" spans="3:3" x14ac:dyDescent="0.2">
      <c r="C459" s="72"/>
    </row>
    <row r="460" spans="3:3" x14ac:dyDescent="0.2">
      <c r="C460" s="72"/>
    </row>
    <row r="461" spans="3:3" x14ac:dyDescent="0.2">
      <c r="C461" s="72"/>
    </row>
    <row r="462" spans="3:3" x14ac:dyDescent="0.2">
      <c r="C462" s="72"/>
    </row>
    <row r="463" spans="3:3" x14ac:dyDescent="0.2">
      <c r="C463" s="72"/>
    </row>
    <row r="464" spans="3:3" x14ac:dyDescent="0.2">
      <c r="C464" s="72"/>
    </row>
    <row r="465" spans="3:3" x14ac:dyDescent="0.2">
      <c r="C465" s="72"/>
    </row>
    <row r="466" spans="3:3" x14ac:dyDescent="0.2">
      <c r="C466" s="72"/>
    </row>
    <row r="467" spans="3:3" x14ac:dyDescent="0.2">
      <c r="C467" s="72"/>
    </row>
    <row r="468" spans="3:3" x14ac:dyDescent="0.2">
      <c r="C468" s="72"/>
    </row>
    <row r="469" spans="3:3" x14ac:dyDescent="0.2">
      <c r="C469" s="72"/>
    </row>
    <row r="470" spans="3:3" x14ac:dyDescent="0.2">
      <c r="C470" s="72"/>
    </row>
    <row r="471" spans="3:3" x14ac:dyDescent="0.2">
      <c r="C471" s="72"/>
    </row>
    <row r="472" spans="3:3" x14ac:dyDescent="0.2">
      <c r="C472" s="72"/>
    </row>
    <row r="473" spans="3:3" x14ac:dyDescent="0.2">
      <c r="C473" s="72"/>
    </row>
    <row r="474" spans="3:3" x14ac:dyDescent="0.2">
      <c r="C474" s="72"/>
    </row>
    <row r="475" spans="3:3" x14ac:dyDescent="0.2">
      <c r="C475" s="72"/>
    </row>
    <row r="476" spans="3:3" x14ac:dyDescent="0.2">
      <c r="C476" s="72"/>
    </row>
    <row r="477" spans="3:3" x14ac:dyDescent="0.2">
      <c r="C477" s="72"/>
    </row>
    <row r="478" spans="3:3" x14ac:dyDescent="0.2">
      <c r="C478" s="72"/>
    </row>
    <row r="479" spans="3:3" x14ac:dyDescent="0.2">
      <c r="C479" s="72"/>
    </row>
    <row r="480" spans="3:3" x14ac:dyDescent="0.2">
      <c r="C480" s="72"/>
    </row>
    <row r="481" spans="3:3" x14ac:dyDescent="0.2">
      <c r="C481" s="72"/>
    </row>
    <row r="482" spans="3:3" x14ac:dyDescent="0.2">
      <c r="C482" s="72"/>
    </row>
    <row r="483" spans="3:3" x14ac:dyDescent="0.2">
      <c r="C483" s="72"/>
    </row>
    <row r="484" spans="3:3" x14ac:dyDescent="0.2">
      <c r="C484" s="72"/>
    </row>
    <row r="485" spans="3:3" x14ac:dyDescent="0.2">
      <c r="C485" s="72"/>
    </row>
    <row r="486" spans="3:3" x14ac:dyDescent="0.2">
      <c r="C486" s="72"/>
    </row>
    <row r="487" spans="3:3" x14ac:dyDescent="0.2">
      <c r="C487" s="72"/>
    </row>
    <row r="488" spans="3:3" x14ac:dyDescent="0.2">
      <c r="C488" s="72"/>
    </row>
    <row r="489" spans="3:3" x14ac:dyDescent="0.2">
      <c r="C489" s="72"/>
    </row>
    <row r="490" spans="3:3" x14ac:dyDescent="0.2">
      <c r="C490" s="72"/>
    </row>
    <row r="491" spans="3:3" x14ac:dyDescent="0.2">
      <c r="C491" s="72"/>
    </row>
    <row r="492" spans="3:3" x14ac:dyDescent="0.2">
      <c r="C492" s="72"/>
    </row>
    <row r="493" spans="3:3" x14ac:dyDescent="0.2">
      <c r="C493" s="72"/>
    </row>
    <row r="494" spans="3:3" x14ac:dyDescent="0.2">
      <c r="C494" s="72"/>
    </row>
    <row r="495" spans="3:3" x14ac:dyDescent="0.2">
      <c r="C495" s="72"/>
    </row>
    <row r="496" spans="3:3" x14ac:dyDescent="0.2">
      <c r="C496" s="72"/>
    </row>
    <row r="497" spans="3:3" x14ac:dyDescent="0.2">
      <c r="C497" s="72"/>
    </row>
    <row r="498" spans="3:3" x14ac:dyDescent="0.2">
      <c r="C498" s="72"/>
    </row>
    <row r="499" spans="3:3" x14ac:dyDescent="0.2">
      <c r="C499" s="72"/>
    </row>
    <row r="500" spans="3:3" x14ac:dyDescent="0.2">
      <c r="C500" s="72"/>
    </row>
    <row r="501" spans="3:3" x14ac:dyDescent="0.2">
      <c r="C501" s="72"/>
    </row>
    <row r="502" spans="3:3" x14ac:dyDescent="0.2">
      <c r="C502" s="72"/>
    </row>
    <row r="503" spans="3:3" x14ac:dyDescent="0.2">
      <c r="C503" s="72"/>
    </row>
    <row r="504" spans="3:3" x14ac:dyDescent="0.2">
      <c r="C504" s="72"/>
    </row>
    <row r="505" spans="3:3" x14ac:dyDescent="0.2">
      <c r="C505" s="72"/>
    </row>
    <row r="506" spans="3:3" x14ac:dyDescent="0.2">
      <c r="C506" s="72"/>
    </row>
    <row r="507" spans="3:3" x14ac:dyDescent="0.2">
      <c r="C507" s="72"/>
    </row>
    <row r="508" spans="3:3" x14ac:dyDescent="0.2">
      <c r="C508" s="72"/>
    </row>
    <row r="509" spans="3:3" x14ac:dyDescent="0.2">
      <c r="C509" s="72"/>
    </row>
    <row r="510" spans="3:3" x14ac:dyDescent="0.2">
      <c r="C510" s="72"/>
    </row>
    <row r="511" spans="3:3" x14ac:dyDescent="0.2">
      <c r="C511" s="72"/>
    </row>
    <row r="512" spans="3:3" x14ac:dyDescent="0.2">
      <c r="C512" s="72"/>
    </row>
    <row r="513" spans="3:3" x14ac:dyDescent="0.2">
      <c r="C513" s="72"/>
    </row>
    <row r="514" spans="3:3" x14ac:dyDescent="0.2">
      <c r="C514" s="72"/>
    </row>
    <row r="515" spans="3:3" x14ac:dyDescent="0.2">
      <c r="C515" s="72"/>
    </row>
    <row r="516" spans="3:3" x14ac:dyDescent="0.2">
      <c r="C516" s="72"/>
    </row>
    <row r="517" spans="3:3" x14ac:dyDescent="0.2">
      <c r="C517" s="72"/>
    </row>
    <row r="518" spans="3:3" x14ac:dyDescent="0.2">
      <c r="C518" s="72"/>
    </row>
    <row r="519" spans="3:3" x14ac:dyDescent="0.2">
      <c r="C519" s="72"/>
    </row>
    <row r="520" spans="3:3" x14ac:dyDescent="0.2">
      <c r="C520" s="72"/>
    </row>
    <row r="521" spans="3:3" x14ac:dyDescent="0.2">
      <c r="C521" s="72"/>
    </row>
    <row r="522" spans="3:3" x14ac:dyDescent="0.2">
      <c r="C522" s="72"/>
    </row>
    <row r="523" spans="3:3" x14ac:dyDescent="0.2">
      <c r="C523" s="72"/>
    </row>
    <row r="524" spans="3:3" x14ac:dyDescent="0.2">
      <c r="C524" s="72"/>
    </row>
    <row r="525" spans="3:3" x14ac:dyDescent="0.2">
      <c r="C525" s="72"/>
    </row>
    <row r="526" spans="3:3" x14ac:dyDescent="0.2">
      <c r="C526" s="72"/>
    </row>
    <row r="527" spans="3:3" x14ac:dyDescent="0.2">
      <c r="C527" s="72"/>
    </row>
    <row r="528" spans="3:3" x14ac:dyDescent="0.2">
      <c r="C528" s="72"/>
    </row>
    <row r="529" spans="3:3" x14ac:dyDescent="0.2">
      <c r="C529" s="72"/>
    </row>
    <row r="530" spans="3:3" x14ac:dyDescent="0.2">
      <c r="C530" s="72"/>
    </row>
    <row r="531" spans="3:3" x14ac:dyDescent="0.2">
      <c r="C531" s="72"/>
    </row>
    <row r="532" spans="3:3" x14ac:dyDescent="0.2">
      <c r="C532" s="72"/>
    </row>
    <row r="533" spans="3:3" x14ac:dyDescent="0.2">
      <c r="C533" s="72"/>
    </row>
    <row r="534" spans="3:3" x14ac:dyDescent="0.2">
      <c r="C534" s="72"/>
    </row>
    <row r="535" spans="3:3" x14ac:dyDescent="0.2">
      <c r="C535" s="72"/>
    </row>
    <row r="536" spans="3:3" x14ac:dyDescent="0.2">
      <c r="C536" s="72"/>
    </row>
    <row r="537" spans="3:3" x14ac:dyDescent="0.2">
      <c r="C537" s="72"/>
    </row>
    <row r="538" spans="3:3" x14ac:dyDescent="0.2">
      <c r="C538" s="72"/>
    </row>
    <row r="539" spans="3:3" x14ac:dyDescent="0.2">
      <c r="C539" s="72"/>
    </row>
    <row r="540" spans="3:3" x14ac:dyDescent="0.2">
      <c r="C540" s="72"/>
    </row>
    <row r="541" spans="3:3" x14ac:dyDescent="0.2">
      <c r="C541" s="72"/>
    </row>
    <row r="542" spans="3:3" x14ac:dyDescent="0.2">
      <c r="C542" s="72"/>
    </row>
    <row r="543" spans="3:3" x14ac:dyDescent="0.2">
      <c r="C543" s="72"/>
    </row>
    <row r="544" spans="3:3" x14ac:dyDescent="0.2">
      <c r="C544" s="72"/>
    </row>
    <row r="545" spans="3:3" x14ac:dyDescent="0.2">
      <c r="C545" s="72"/>
    </row>
    <row r="546" spans="3:3" x14ac:dyDescent="0.2">
      <c r="C546" s="72"/>
    </row>
    <row r="547" spans="3:3" x14ac:dyDescent="0.2">
      <c r="C547" s="72"/>
    </row>
    <row r="548" spans="3:3" x14ac:dyDescent="0.2">
      <c r="C548" s="72"/>
    </row>
    <row r="549" spans="3:3" x14ac:dyDescent="0.2">
      <c r="C549" s="72"/>
    </row>
    <row r="550" spans="3:3" x14ac:dyDescent="0.2">
      <c r="C550" s="72"/>
    </row>
    <row r="551" spans="3:3" x14ac:dyDescent="0.2">
      <c r="C551" s="72"/>
    </row>
    <row r="552" spans="3:3" x14ac:dyDescent="0.2">
      <c r="C552" s="72"/>
    </row>
    <row r="553" spans="3:3" x14ac:dyDescent="0.2">
      <c r="C553" s="72"/>
    </row>
    <row r="554" spans="3:3" x14ac:dyDescent="0.2">
      <c r="C554" s="72"/>
    </row>
    <row r="555" spans="3:3" x14ac:dyDescent="0.2">
      <c r="C555" s="72"/>
    </row>
    <row r="556" spans="3:3" x14ac:dyDescent="0.2">
      <c r="C556" s="72"/>
    </row>
    <row r="557" spans="3:3" x14ac:dyDescent="0.2">
      <c r="C557" s="72"/>
    </row>
    <row r="558" spans="3:3" x14ac:dyDescent="0.2">
      <c r="C558" s="72"/>
    </row>
    <row r="559" spans="3:3" x14ac:dyDescent="0.2">
      <c r="C559" s="72"/>
    </row>
    <row r="560" spans="3:3" x14ac:dyDescent="0.2">
      <c r="C560" s="72"/>
    </row>
    <row r="561" spans="3:3" x14ac:dyDescent="0.2">
      <c r="C561" s="72"/>
    </row>
    <row r="562" spans="3:3" x14ac:dyDescent="0.2">
      <c r="C562" s="72"/>
    </row>
    <row r="563" spans="3:3" x14ac:dyDescent="0.2">
      <c r="C563" s="72"/>
    </row>
    <row r="564" spans="3:3" x14ac:dyDescent="0.2">
      <c r="C564" s="72"/>
    </row>
    <row r="565" spans="3:3" x14ac:dyDescent="0.2">
      <c r="C565" s="72"/>
    </row>
    <row r="566" spans="3:3" x14ac:dyDescent="0.2">
      <c r="C566" s="72"/>
    </row>
    <row r="567" spans="3:3" x14ac:dyDescent="0.2">
      <c r="C567" s="72"/>
    </row>
    <row r="568" spans="3:3" x14ac:dyDescent="0.2">
      <c r="C568" s="72"/>
    </row>
    <row r="569" spans="3:3" x14ac:dyDescent="0.2">
      <c r="C569" s="72"/>
    </row>
    <row r="570" spans="3:3" x14ac:dyDescent="0.2">
      <c r="C570" s="72"/>
    </row>
    <row r="571" spans="3:3" x14ac:dyDescent="0.2">
      <c r="C571" s="72"/>
    </row>
    <row r="572" spans="3:3" x14ac:dyDescent="0.2">
      <c r="C572" s="72"/>
    </row>
    <row r="573" spans="3:3" x14ac:dyDescent="0.2">
      <c r="C573" s="72"/>
    </row>
    <row r="574" spans="3:3" x14ac:dyDescent="0.2">
      <c r="C574" s="72"/>
    </row>
    <row r="575" spans="3:3" x14ac:dyDescent="0.2">
      <c r="C575" s="72"/>
    </row>
    <row r="576" spans="3:3" x14ac:dyDescent="0.2">
      <c r="C576" s="72"/>
    </row>
    <row r="577" spans="3:3" x14ac:dyDescent="0.2">
      <c r="C577" s="72"/>
    </row>
    <row r="578" spans="3:3" x14ac:dyDescent="0.2">
      <c r="C578" s="72"/>
    </row>
    <row r="579" spans="3:3" x14ac:dyDescent="0.2">
      <c r="C579" s="72"/>
    </row>
    <row r="580" spans="3:3" x14ac:dyDescent="0.2">
      <c r="C580" s="72"/>
    </row>
    <row r="581" spans="3:3" x14ac:dyDescent="0.2">
      <c r="C581" s="72"/>
    </row>
    <row r="582" spans="3:3" x14ac:dyDescent="0.2">
      <c r="C582" s="72"/>
    </row>
    <row r="583" spans="3:3" x14ac:dyDescent="0.2">
      <c r="C583" s="72"/>
    </row>
    <row r="584" spans="3:3" x14ac:dyDescent="0.2">
      <c r="C584" s="72"/>
    </row>
    <row r="585" spans="3:3" x14ac:dyDescent="0.2">
      <c r="C585" s="72"/>
    </row>
    <row r="586" spans="3:3" x14ac:dyDescent="0.2">
      <c r="C586" s="72"/>
    </row>
    <row r="587" spans="3:3" x14ac:dyDescent="0.2">
      <c r="C587" s="72"/>
    </row>
    <row r="588" spans="3:3" x14ac:dyDescent="0.2">
      <c r="C588" s="72"/>
    </row>
    <row r="589" spans="3:3" x14ac:dyDescent="0.2">
      <c r="C589" s="72"/>
    </row>
    <row r="590" spans="3:3" x14ac:dyDescent="0.2">
      <c r="C590" s="72"/>
    </row>
    <row r="591" spans="3:3" x14ac:dyDescent="0.2">
      <c r="C591" s="72"/>
    </row>
    <row r="592" spans="3:3" x14ac:dyDescent="0.2">
      <c r="C592" s="72"/>
    </row>
    <row r="593" spans="3:3" x14ac:dyDescent="0.2">
      <c r="C593" s="72"/>
    </row>
    <row r="594" spans="3:3" x14ac:dyDescent="0.2">
      <c r="C594" s="72"/>
    </row>
    <row r="595" spans="3:3" x14ac:dyDescent="0.2">
      <c r="C595" s="72"/>
    </row>
    <row r="596" spans="3:3" x14ac:dyDescent="0.2">
      <c r="C596" s="72"/>
    </row>
    <row r="597" spans="3:3" x14ac:dyDescent="0.2">
      <c r="C597" s="72"/>
    </row>
    <row r="598" spans="3:3" x14ac:dyDescent="0.2">
      <c r="C598" s="72"/>
    </row>
    <row r="599" spans="3:3" x14ac:dyDescent="0.2">
      <c r="C599" s="72"/>
    </row>
    <row r="600" spans="3:3" x14ac:dyDescent="0.2">
      <c r="C600" s="72"/>
    </row>
    <row r="601" spans="3:3" x14ac:dyDescent="0.2">
      <c r="C601" s="72"/>
    </row>
    <row r="602" spans="3:3" x14ac:dyDescent="0.2">
      <c r="C602" s="72"/>
    </row>
    <row r="603" spans="3:3" x14ac:dyDescent="0.2">
      <c r="C603" s="72"/>
    </row>
    <row r="604" spans="3:3" x14ac:dyDescent="0.2">
      <c r="C604" s="72"/>
    </row>
    <row r="605" spans="3:3" x14ac:dyDescent="0.2">
      <c r="C605" s="72"/>
    </row>
    <row r="606" spans="3:3" x14ac:dyDescent="0.2">
      <c r="C606" s="72"/>
    </row>
    <row r="607" spans="3:3" x14ac:dyDescent="0.2">
      <c r="C607" s="72"/>
    </row>
    <row r="608" spans="3:3" x14ac:dyDescent="0.2">
      <c r="C608" s="72"/>
    </row>
    <row r="609" spans="3:3" x14ac:dyDescent="0.2">
      <c r="C609" s="72"/>
    </row>
    <row r="610" spans="3:3" x14ac:dyDescent="0.2">
      <c r="C610" s="72"/>
    </row>
    <row r="611" spans="3:3" x14ac:dyDescent="0.2">
      <c r="C611" s="72"/>
    </row>
    <row r="612" spans="3:3" x14ac:dyDescent="0.2">
      <c r="C612" s="72"/>
    </row>
    <row r="613" spans="3:3" x14ac:dyDescent="0.2">
      <c r="C613" s="72"/>
    </row>
    <row r="614" spans="3:3" x14ac:dyDescent="0.2">
      <c r="C614" s="72"/>
    </row>
    <row r="615" spans="3:3" x14ac:dyDescent="0.2">
      <c r="C615" s="72"/>
    </row>
    <row r="616" spans="3:3" x14ac:dyDescent="0.2">
      <c r="C616" s="72"/>
    </row>
    <row r="617" spans="3:3" x14ac:dyDescent="0.2">
      <c r="C617" s="72"/>
    </row>
    <row r="618" spans="3:3" x14ac:dyDescent="0.2">
      <c r="C618" s="72"/>
    </row>
    <row r="619" spans="3:3" x14ac:dyDescent="0.2">
      <c r="C619" s="72"/>
    </row>
    <row r="620" spans="3:3" x14ac:dyDescent="0.2">
      <c r="C620" s="72"/>
    </row>
    <row r="621" spans="3:3" x14ac:dyDescent="0.2">
      <c r="C621" s="72"/>
    </row>
    <row r="622" spans="3:3" x14ac:dyDescent="0.2">
      <c r="C622" s="72"/>
    </row>
    <row r="623" spans="3:3" x14ac:dyDescent="0.2">
      <c r="C623" s="72"/>
    </row>
    <row r="624" spans="3:3" x14ac:dyDescent="0.2">
      <c r="C624" s="72"/>
    </row>
    <row r="625" spans="3:3" x14ac:dyDescent="0.2">
      <c r="C625" s="72"/>
    </row>
    <row r="626" spans="3:3" x14ac:dyDescent="0.2">
      <c r="C626" s="72"/>
    </row>
    <row r="627" spans="3:3" x14ac:dyDescent="0.2">
      <c r="C627" s="72"/>
    </row>
    <row r="628" spans="3:3" x14ac:dyDescent="0.2">
      <c r="C628" s="72"/>
    </row>
    <row r="629" spans="3:3" x14ac:dyDescent="0.2">
      <c r="C629" s="72"/>
    </row>
    <row r="630" spans="3:3" x14ac:dyDescent="0.2">
      <c r="C630" s="72"/>
    </row>
    <row r="631" spans="3:3" x14ac:dyDescent="0.2">
      <c r="C631" s="72"/>
    </row>
    <row r="632" spans="3:3" x14ac:dyDescent="0.2">
      <c r="C632" s="72"/>
    </row>
    <row r="633" spans="3:3" x14ac:dyDescent="0.2">
      <c r="C633" s="72"/>
    </row>
    <row r="634" spans="3:3" x14ac:dyDescent="0.2">
      <c r="C634" s="72"/>
    </row>
    <row r="635" spans="3:3" x14ac:dyDescent="0.2">
      <c r="C635" s="72"/>
    </row>
    <row r="636" spans="3:3" x14ac:dyDescent="0.2">
      <c r="C636" s="72"/>
    </row>
    <row r="637" spans="3:3" x14ac:dyDescent="0.2">
      <c r="C637" s="72"/>
    </row>
    <row r="638" spans="3:3" x14ac:dyDescent="0.2">
      <c r="C638" s="72"/>
    </row>
    <row r="639" spans="3:3" x14ac:dyDescent="0.2">
      <c r="C639" s="72"/>
    </row>
    <row r="640" spans="3:3" x14ac:dyDescent="0.2">
      <c r="C640" s="72"/>
    </row>
    <row r="641" spans="3:3" x14ac:dyDescent="0.2">
      <c r="C641" s="72"/>
    </row>
    <row r="642" spans="3:3" x14ac:dyDescent="0.2">
      <c r="C642" s="72"/>
    </row>
    <row r="643" spans="3:3" x14ac:dyDescent="0.2">
      <c r="C643" s="72"/>
    </row>
    <row r="644" spans="3:3" x14ac:dyDescent="0.2">
      <c r="C644" s="72"/>
    </row>
    <row r="645" spans="3:3" x14ac:dyDescent="0.2">
      <c r="C645" s="72"/>
    </row>
    <row r="646" spans="3:3" x14ac:dyDescent="0.2">
      <c r="C646" s="72"/>
    </row>
    <row r="647" spans="3:3" x14ac:dyDescent="0.2">
      <c r="C647" s="72"/>
    </row>
    <row r="648" spans="3:3" x14ac:dyDescent="0.2">
      <c r="C648" s="72"/>
    </row>
    <row r="649" spans="3:3" x14ac:dyDescent="0.2">
      <c r="C649" s="72"/>
    </row>
    <row r="650" spans="3:3" x14ac:dyDescent="0.2">
      <c r="C650" s="72"/>
    </row>
    <row r="651" spans="3:3" x14ac:dyDescent="0.2">
      <c r="C651" s="72"/>
    </row>
    <row r="652" spans="3:3" x14ac:dyDescent="0.2">
      <c r="C652" s="72"/>
    </row>
    <row r="653" spans="3:3" x14ac:dyDescent="0.2">
      <c r="C653" s="72"/>
    </row>
    <row r="654" spans="3:3" x14ac:dyDescent="0.2">
      <c r="C654" s="72"/>
    </row>
    <row r="655" spans="3:3" x14ac:dyDescent="0.2">
      <c r="C655" s="72"/>
    </row>
    <row r="656" spans="3:3" x14ac:dyDescent="0.2">
      <c r="C656" s="72"/>
    </row>
    <row r="657" spans="3:3" x14ac:dyDescent="0.2">
      <c r="C657" s="72"/>
    </row>
    <row r="658" spans="3:3" x14ac:dyDescent="0.2">
      <c r="C658" s="72"/>
    </row>
    <row r="659" spans="3:3" x14ac:dyDescent="0.2">
      <c r="C659" s="72"/>
    </row>
    <row r="660" spans="3:3" x14ac:dyDescent="0.2">
      <c r="C660" s="72"/>
    </row>
    <row r="661" spans="3:3" x14ac:dyDescent="0.2">
      <c r="C661" s="72"/>
    </row>
    <row r="662" spans="3:3" x14ac:dyDescent="0.2">
      <c r="C662" s="72"/>
    </row>
    <row r="663" spans="3:3" x14ac:dyDescent="0.2">
      <c r="C663" s="72"/>
    </row>
    <row r="664" spans="3:3" x14ac:dyDescent="0.2">
      <c r="C664" s="72"/>
    </row>
    <row r="665" spans="3:3" x14ac:dyDescent="0.2">
      <c r="C665" s="72"/>
    </row>
    <row r="666" spans="3:3" x14ac:dyDescent="0.2">
      <c r="C666" s="72"/>
    </row>
    <row r="667" spans="3:3" x14ac:dyDescent="0.2">
      <c r="C667" s="72"/>
    </row>
    <row r="668" spans="3:3" x14ac:dyDescent="0.2">
      <c r="C668" s="72"/>
    </row>
    <row r="669" spans="3:3" x14ac:dyDescent="0.2">
      <c r="C669" s="72"/>
    </row>
    <row r="670" spans="3:3" x14ac:dyDescent="0.2">
      <c r="C670" s="72"/>
    </row>
    <row r="671" spans="3:3" x14ac:dyDescent="0.2">
      <c r="C671" s="72"/>
    </row>
    <row r="672" spans="3:3" x14ac:dyDescent="0.2">
      <c r="C672" s="72"/>
    </row>
    <row r="673" spans="3:3" x14ac:dyDescent="0.2">
      <c r="C673" s="72"/>
    </row>
    <row r="674" spans="3:3" x14ac:dyDescent="0.2">
      <c r="C674" s="72"/>
    </row>
    <row r="675" spans="3:3" x14ac:dyDescent="0.2">
      <c r="C675" s="72"/>
    </row>
    <row r="676" spans="3:3" x14ac:dyDescent="0.2">
      <c r="C676" s="72"/>
    </row>
    <row r="677" spans="3:3" x14ac:dyDescent="0.2">
      <c r="C677" s="72"/>
    </row>
    <row r="678" spans="3:3" x14ac:dyDescent="0.2">
      <c r="C678" s="72"/>
    </row>
    <row r="679" spans="3:3" x14ac:dyDescent="0.2">
      <c r="C679" s="72"/>
    </row>
    <row r="680" spans="3:3" x14ac:dyDescent="0.2">
      <c r="C680" s="72"/>
    </row>
    <row r="681" spans="3:3" x14ac:dyDescent="0.2">
      <c r="C681" s="72"/>
    </row>
    <row r="682" spans="3:3" x14ac:dyDescent="0.2">
      <c r="C682" s="72"/>
    </row>
    <row r="683" spans="3:3" x14ac:dyDescent="0.2">
      <c r="C683" s="72"/>
    </row>
    <row r="684" spans="3:3" x14ac:dyDescent="0.2">
      <c r="C684" s="72"/>
    </row>
    <row r="685" spans="3:3" x14ac:dyDescent="0.2">
      <c r="C685" s="72"/>
    </row>
    <row r="686" spans="3:3" x14ac:dyDescent="0.2">
      <c r="C686" s="72"/>
    </row>
    <row r="687" spans="3:3" x14ac:dyDescent="0.2">
      <c r="C687" s="72"/>
    </row>
    <row r="688" spans="3:3" x14ac:dyDescent="0.2">
      <c r="C688" s="72"/>
    </row>
    <row r="689" spans="3:3" x14ac:dyDescent="0.2">
      <c r="C689" s="72"/>
    </row>
    <row r="690" spans="3:3" x14ac:dyDescent="0.2">
      <c r="C690" s="72"/>
    </row>
    <row r="691" spans="3:3" x14ac:dyDescent="0.2">
      <c r="C691" s="72"/>
    </row>
    <row r="692" spans="3:3" x14ac:dyDescent="0.2">
      <c r="C692" s="72"/>
    </row>
    <row r="693" spans="3:3" x14ac:dyDescent="0.2">
      <c r="C693" s="72"/>
    </row>
    <row r="694" spans="3:3" x14ac:dyDescent="0.2">
      <c r="C694" s="72"/>
    </row>
    <row r="695" spans="3:3" x14ac:dyDescent="0.2">
      <c r="C695" s="72"/>
    </row>
    <row r="696" spans="3:3" x14ac:dyDescent="0.2">
      <c r="C696" s="72"/>
    </row>
    <row r="697" spans="3:3" x14ac:dyDescent="0.2">
      <c r="C697" s="72"/>
    </row>
    <row r="698" spans="3:3" x14ac:dyDescent="0.2">
      <c r="C698" s="72"/>
    </row>
    <row r="699" spans="3:3" x14ac:dyDescent="0.2">
      <c r="C699" s="72"/>
    </row>
    <row r="700" spans="3:3" x14ac:dyDescent="0.2">
      <c r="C700" s="72"/>
    </row>
    <row r="701" spans="3:3" x14ac:dyDescent="0.2">
      <c r="C701" s="72"/>
    </row>
    <row r="702" spans="3:3" x14ac:dyDescent="0.2">
      <c r="C702" s="72"/>
    </row>
    <row r="703" spans="3:3" x14ac:dyDescent="0.2">
      <c r="C703" s="72"/>
    </row>
    <row r="704" spans="3:3" x14ac:dyDescent="0.2">
      <c r="C704" s="72"/>
    </row>
    <row r="705" spans="3:3" x14ac:dyDescent="0.2">
      <c r="C705" s="72"/>
    </row>
    <row r="706" spans="3:3" x14ac:dyDescent="0.2">
      <c r="C706" s="72"/>
    </row>
    <row r="707" spans="3:3" x14ac:dyDescent="0.2">
      <c r="C707" s="72"/>
    </row>
    <row r="708" spans="3:3" x14ac:dyDescent="0.2">
      <c r="C708" s="72"/>
    </row>
    <row r="709" spans="3:3" x14ac:dyDescent="0.2">
      <c r="C709" s="72"/>
    </row>
    <row r="710" spans="3:3" x14ac:dyDescent="0.2">
      <c r="C710" s="72"/>
    </row>
    <row r="711" spans="3:3" x14ac:dyDescent="0.2">
      <c r="C711" s="72"/>
    </row>
    <row r="712" spans="3:3" x14ac:dyDescent="0.2">
      <c r="C712" s="72"/>
    </row>
    <row r="713" spans="3:3" x14ac:dyDescent="0.2">
      <c r="C713" s="72"/>
    </row>
    <row r="714" spans="3:3" x14ac:dyDescent="0.2">
      <c r="C714" s="72"/>
    </row>
    <row r="715" spans="3:3" x14ac:dyDescent="0.2">
      <c r="C715" s="72"/>
    </row>
    <row r="716" spans="3:3" x14ac:dyDescent="0.2">
      <c r="C716" s="72"/>
    </row>
    <row r="717" spans="3:3" x14ac:dyDescent="0.2">
      <c r="C717" s="72"/>
    </row>
    <row r="718" spans="3:3" x14ac:dyDescent="0.2">
      <c r="C718" s="72"/>
    </row>
    <row r="719" spans="3:3" x14ac:dyDescent="0.2">
      <c r="C719" s="72"/>
    </row>
    <row r="720" spans="3:3" x14ac:dyDescent="0.2">
      <c r="C720" s="72"/>
    </row>
    <row r="721" spans="3:3" x14ac:dyDescent="0.2">
      <c r="C721" s="72"/>
    </row>
    <row r="722" spans="3:3" x14ac:dyDescent="0.2">
      <c r="C722" s="72"/>
    </row>
    <row r="723" spans="3:3" x14ac:dyDescent="0.2">
      <c r="C723" s="72"/>
    </row>
    <row r="724" spans="3:3" x14ac:dyDescent="0.2">
      <c r="C724" s="72"/>
    </row>
    <row r="725" spans="3:3" x14ac:dyDescent="0.2">
      <c r="C725" s="72"/>
    </row>
    <row r="726" spans="3:3" x14ac:dyDescent="0.2">
      <c r="C726" s="72"/>
    </row>
    <row r="727" spans="3:3" x14ac:dyDescent="0.2">
      <c r="C727" s="72"/>
    </row>
    <row r="728" spans="3:3" x14ac:dyDescent="0.2">
      <c r="C728" s="72"/>
    </row>
    <row r="729" spans="3:3" x14ac:dyDescent="0.2">
      <c r="C729" s="72"/>
    </row>
    <row r="730" spans="3:3" x14ac:dyDescent="0.2">
      <c r="C730" s="72"/>
    </row>
    <row r="731" spans="3:3" x14ac:dyDescent="0.2">
      <c r="C731" s="72"/>
    </row>
    <row r="732" spans="3:3" x14ac:dyDescent="0.2">
      <c r="C732" s="72"/>
    </row>
    <row r="733" spans="3:3" x14ac:dyDescent="0.2">
      <c r="C733" s="72"/>
    </row>
    <row r="734" spans="3:3" x14ac:dyDescent="0.2">
      <c r="C734" s="72"/>
    </row>
    <row r="735" spans="3:3" x14ac:dyDescent="0.2">
      <c r="C735" s="72"/>
    </row>
    <row r="736" spans="3:3" x14ac:dyDescent="0.2">
      <c r="C736" s="72"/>
    </row>
    <row r="737" spans="3:3" x14ac:dyDescent="0.2">
      <c r="C737" s="72"/>
    </row>
    <row r="738" spans="3:3" x14ac:dyDescent="0.2">
      <c r="C738" s="72"/>
    </row>
    <row r="739" spans="3:3" x14ac:dyDescent="0.2">
      <c r="C739" s="72"/>
    </row>
    <row r="740" spans="3:3" x14ac:dyDescent="0.2">
      <c r="C740" s="72"/>
    </row>
    <row r="741" spans="3:3" x14ac:dyDescent="0.2">
      <c r="C741" s="72"/>
    </row>
    <row r="742" spans="3:3" x14ac:dyDescent="0.2">
      <c r="C742" s="72"/>
    </row>
    <row r="743" spans="3:3" x14ac:dyDescent="0.2">
      <c r="C743" s="72"/>
    </row>
    <row r="744" spans="3:3" x14ac:dyDescent="0.2">
      <c r="C744" s="72"/>
    </row>
    <row r="745" spans="3:3" x14ac:dyDescent="0.2">
      <c r="C745" s="72"/>
    </row>
    <row r="746" spans="3:3" x14ac:dyDescent="0.2">
      <c r="C746" s="72"/>
    </row>
    <row r="747" spans="3:3" x14ac:dyDescent="0.2">
      <c r="C747" s="72"/>
    </row>
    <row r="748" spans="3:3" x14ac:dyDescent="0.2">
      <c r="C748" s="72"/>
    </row>
    <row r="749" spans="3:3" x14ac:dyDescent="0.2">
      <c r="C749" s="72"/>
    </row>
    <row r="750" spans="3:3" x14ac:dyDescent="0.2">
      <c r="C750" s="72"/>
    </row>
    <row r="751" spans="3:3" x14ac:dyDescent="0.2">
      <c r="C751" s="72"/>
    </row>
    <row r="752" spans="3:3" x14ac:dyDescent="0.2">
      <c r="C752" s="72"/>
    </row>
    <row r="753" spans="3:3" x14ac:dyDescent="0.2">
      <c r="C753" s="72"/>
    </row>
    <row r="754" spans="3:3" x14ac:dyDescent="0.2">
      <c r="C754" s="72"/>
    </row>
    <row r="755" spans="3:3" x14ac:dyDescent="0.2">
      <c r="C755" s="72"/>
    </row>
    <row r="756" spans="3:3" x14ac:dyDescent="0.2">
      <c r="C756" s="72"/>
    </row>
    <row r="757" spans="3:3" x14ac:dyDescent="0.2">
      <c r="C757" s="72"/>
    </row>
    <row r="758" spans="3:3" x14ac:dyDescent="0.2">
      <c r="C758" s="72"/>
    </row>
    <row r="759" spans="3:3" x14ac:dyDescent="0.2">
      <c r="C759" s="72"/>
    </row>
    <row r="760" spans="3:3" x14ac:dyDescent="0.2">
      <c r="C760" s="72"/>
    </row>
    <row r="761" spans="3:3" x14ac:dyDescent="0.2">
      <c r="C761" s="72"/>
    </row>
    <row r="762" spans="3:3" x14ac:dyDescent="0.2">
      <c r="C762" s="72"/>
    </row>
    <row r="763" spans="3:3" x14ac:dyDescent="0.2">
      <c r="C763" s="72"/>
    </row>
    <row r="764" spans="3:3" x14ac:dyDescent="0.2">
      <c r="C764" s="72"/>
    </row>
    <row r="765" spans="3:3" x14ac:dyDescent="0.2">
      <c r="C765" s="72"/>
    </row>
    <row r="766" spans="3:3" x14ac:dyDescent="0.2">
      <c r="C766" s="72"/>
    </row>
    <row r="767" spans="3:3" x14ac:dyDescent="0.2">
      <c r="C767" s="72"/>
    </row>
    <row r="768" spans="3:3" x14ac:dyDescent="0.2">
      <c r="C768" s="72"/>
    </row>
    <row r="769" spans="3:3" x14ac:dyDescent="0.2">
      <c r="C769" s="72"/>
    </row>
    <row r="770" spans="3:3" x14ac:dyDescent="0.2">
      <c r="C770" s="72"/>
    </row>
    <row r="771" spans="3:3" x14ac:dyDescent="0.2">
      <c r="C771" s="72"/>
    </row>
    <row r="772" spans="3:3" x14ac:dyDescent="0.2">
      <c r="C772" s="72"/>
    </row>
    <row r="773" spans="3:3" x14ac:dyDescent="0.2">
      <c r="C773" s="72"/>
    </row>
    <row r="774" spans="3:3" x14ac:dyDescent="0.2">
      <c r="C774" s="72"/>
    </row>
    <row r="775" spans="3:3" x14ac:dyDescent="0.2">
      <c r="C775" s="72"/>
    </row>
    <row r="776" spans="3:3" x14ac:dyDescent="0.2">
      <c r="C776" s="72"/>
    </row>
    <row r="777" spans="3:3" x14ac:dyDescent="0.2">
      <c r="C777" s="72"/>
    </row>
    <row r="778" spans="3:3" x14ac:dyDescent="0.2">
      <c r="C778" s="72"/>
    </row>
    <row r="779" spans="3:3" x14ac:dyDescent="0.2">
      <c r="C779" s="72"/>
    </row>
    <row r="780" spans="3:3" x14ac:dyDescent="0.2">
      <c r="C780" s="72"/>
    </row>
    <row r="781" spans="3:3" x14ac:dyDescent="0.2">
      <c r="C781" s="72"/>
    </row>
    <row r="782" spans="3:3" x14ac:dyDescent="0.2">
      <c r="C782" s="72"/>
    </row>
    <row r="783" spans="3:3" x14ac:dyDescent="0.2">
      <c r="C783" s="72"/>
    </row>
    <row r="784" spans="3:3" x14ac:dyDescent="0.2">
      <c r="C784" s="72"/>
    </row>
    <row r="785" spans="3:3" x14ac:dyDescent="0.2">
      <c r="C785" s="72"/>
    </row>
    <row r="786" spans="3:3" x14ac:dyDescent="0.2">
      <c r="C786" s="72"/>
    </row>
    <row r="787" spans="3:3" x14ac:dyDescent="0.2">
      <c r="C787" s="72"/>
    </row>
    <row r="788" spans="3:3" x14ac:dyDescent="0.2">
      <c r="C788" s="72"/>
    </row>
    <row r="789" spans="3:3" x14ac:dyDescent="0.2">
      <c r="C789" s="72"/>
    </row>
    <row r="790" spans="3:3" x14ac:dyDescent="0.2">
      <c r="C790" s="72"/>
    </row>
    <row r="791" spans="3:3" x14ac:dyDescent="0.2">
      <c r="C791" s="72"/>
    </row>
    <row r="792" spans="3:3" x14ac:dyDescent="0.2">
      <c r="C792" s="72"/>
    </row>
    <row r="793" spans="3:3" x14ac:dyDescent="0.2">
      <c r="C793" s="72"/>
    </row>
    <row r="794" spans="3:3" x14ac:dyDescent="0.2">
      <c r="C794" s="72"/>
    </row>
    <row r="795" spans="3:3" x14ac:dyDescent="0.2">
      <c r="C795" s="72"/>
    </row>
    <row r="796" spans="3:3" x14ac:dyDescent="0.2">
      <c r="C796" s="72"/>
    </row>
    <row r="797" spans="3:3" x14ac:dyDescent="0.2">
      <c r="C797" s="72"/>
    </row>
    <row r="798" spans="3:3" x14ac:dyDescent="0.2">
      <c r="C798" s="72"/>
    </row>
    <row r="799" spans="3:3" x14ac:dyDescent="0.2">
      <c r="C799" s="72"/>
    </row>
    <row r="800" spans="3:3" x14ac:dyDescent="0.2">
      <c r="C800" s="72"/>
    </row>
    <row r="801" spans="3:3" x14ac:dyDescent="0.2">
      <c r="C801" s="72"/>
    </row>
    <row r="802" spans="3:3" x14ac:dyDescent="0.2">
      <c r="C802" s="72"/>
    </row>
    <row r="803" spans="3:3" x14ac:dyDescent="0.2">
      <c r="C803" s="72"/>
    </row>
    <row r="804" spans="3:3" x14ac:dyDescent="0.2">
      <c r="C804" s="72"/>
    </row>
    <row r="805" spans="3:3" x14ac:dyDescent="0.2">
      <c r="C805" s="72"/>
    </row>
    <row r="806" spans="3:3" x14ac:dyDescent="0.2">
      <c r="C806" s="72"/>
    </row>
    <row r="807" spans="3:3" x14ac:dyDescent="0.2">
      <c r="C807" s="72"/>
    </row>
    <row r="808" spans="3:3" x14ac:dyDescent="0.2">
      <c r="C808" s="72"/>
    </row>
    <row r="809" spans="3:3" x14ac:dyDescent="0.2">
      <c r="C809" s="72"/>
    </row>
    <row r="810" spans="3:3" x14ac:dyDescent="0.2">
      <c r="C810" s="72"/>
    </row>
    <row r="811" spans="3:3" x14ac:dyDescent="0.2">
      <c r="C811" s="72"/>
    </row>
    <row r="812" spans="3:3" x14ac:dyDescent="0.2">
      <c r="C812" s="72"/>
    </row>
    <row r="813" spans="3:3" x14ac:dyDescent="0.2">
      <c r="C813" s="72"/>
    </row>
    <row r="814" spans="3:3" x14ac:dyDescent="0.2">
      <c r="C814" s="72"/>
    </row>
    <row r="815" spans="3:3" x14ac:dyDescent="0.2">
      <c r="C815" s="72"/>
    </row>
    <row r="816" spans="3:3" x14ac:dyDescent="0.2">
      <c r="C816" s="72"/>
    </row>
    <row r="817" spans="3:3" x14ac:dyDescent="0.2">
      <c r="C817" s="72"/>
    </row>
    <row r="818" spans="3:3" x14ac:dyDescent="0.2">
      <c r="C818" s="72"/>
    </row>
    <row r="819" spans="3:3" x14ac:dyDescent="0.2">
      <c r="C819" s="72"/>
    </row>
    <row r="820" spans="3:3" x14ac:dyDescent="0.2">
      <c r="C820" s="72"/>
    </row>
    <row r="821" spans="3:3" x14ac:dyDescent="0.2">
      <c r="C821" s="72"/>
    </row>
    <row r="822" spans="3:3" x14ac:dyDescent="0.2">
      <c r="C822" s="72"/>
    </row>
    <row r="823" spans="3:3" x14ac:dyDescent="0.2">
      <c r="C823" s="72"/>
    </row>
    <row r="824" spans="3:3" x14ac:dyDescent="0.2">
      <c r="C824" s="72"/>
    </row>
    <row r="825" spans="3:3" x14ac:dyDescent="0.2">
      <c r="C825" s="72"/>
    </row>
    <row r="826" spans="3:3" x14ac:dyDescent="0.2">
      <c r="C826" s="72"/>
    </row>
    <row r="827" spans="3:3" x14ac:dyDescent="0.2">
      <c r="C827" s="72"/>
    </row>
    <row r="828" spans="3:3" x14ac:dyDescent="0.2">
      <c r="C828" s="72"/>
    </row>
    <row r="829" spans="3:3" x14ac:dyDescent="0.2">
      <c r="C829" s="72"/>
    </row>
    <row r="830" spans="3:3" x14ac:dyDescent="0.2">
      <c r="C830" s="72"/>
    </row>
    <row r="831" spans="3:3" x14ac:dyDescent="0.2">
      <c r="C831" s="72"/>
    </row>
    <row r="832" spans="3:3" x14ac:dyDescent="0.2">
      <c r="C832" s="72"/>
    </row>
    <row r="833" spans="3:3" x14ac:dyDescent="0.2">
      <c r="C833" s="72"/>
    </row>
    <row r="834" spans="3:3" x14ac:dyDescent="0.2">
      <c r="C834" s="72"/>
    </row>
    <row r="835" spans="3:3" x14ac:dyDescent="0.2">
      <c r="C835" s="72"/>
    </row>
    <row r="836" spans="3:3" x14ac:dyDescent="0.2">
      <c r="C836" s="72"/>
    </row>
    <row r="837" spans="3:3" x14ac:dyDescent="0.2">
      <c r="C837" s="72"/>
    </row>
    <row r="838" spans="3:3" x14ac:dyDescent="0.2">
      <c r="C838" s="72"/>
    </row>
    <row r="839" spans="3:3" x14ac:dyDescent="0.2">
      <c r="C839" s="72"/>
    </row>
    <row r="840" spans="3:3" x14ac:dyDescent="0.2">
      <c r="C840" s="72"/>
    </row>
    <row r="841" spans="3:3" x14ac:dyDescent="0.2">
      <c r="C841" s="72"/>
    </row>
    <row r="842" spans="3:3" x14ac:dyDescent="0.2">
      <c r="C842" s="72"/>
    </row>
    <row r="843" spans="3:3" x14ac:dyDescent="0.2">
      <c r="C843" s="72"/>
    </row>
    <row r="844" spans="3:3" x14ac:dyDescent="0.2">
      <c r="C844" s="72"/>
    </row>
    <row r="845" spans="3:3" x14ac:dyDescent="0.2">
      <c r="C845" s="72"/>
    </row>
    <row r="846" spans="3:3" x14ac:dyDescent="0.2">
      <c r="C846" s="72"/>
    </row>
    <row r="847" spans="3:3" x14ac:dyDescent="0.2">
      <c r="C847" s="72"/>
    </row>
    <row r="848" spans="3:3" x14ac:dyDescent="0.2">
      <c r="C848" s="72"/>
    </row>
    <row r="849" spans="3:3" x14ac:dyDescent="0.2">
      <c r="C849" s="72"/>
    </row>
    <row r="850" spans="3:3" x14ac:dyDescent="0.2">
      <c r="C850" s="72"/>
    </row>
    <row r="851" spans="3:3" x14ac:dyDescent="0.2">
      <c r="C851" s="72"/>
    </row>
    <row r="852" spans="3:3" x14ac:dyDescent="0.2">
      <c r="C852" s="72"/>
    </row>
    <row r="853" spans="3:3" x14ac:dyDescent="0.2">
      <c r="C853" s="72"/>
    </row>
    <row r="854" spans="3:3" x14ac:dyDescent="0.2">
      <c r="C854" s="72"/>
    </row>
    <row r="855" spans="3:3" x14ac:dyDescent="0.2">
      <c r="C855" s="72"/>
    </row>
    <row r="856" spans="3:3" x14ac:dyDescent="0.2">
      <c r="C856" s="72"/>
    </row>
    <row r="857" spans="3:3" x14ac:dyDescent="0.2">
      <c r="C857" s="72"/>
    </row>
    <row r="858" spans="3:3" x14ac:dyDescent="0.2">
      <c r="C858" s="72"/>
    </row>
    <row r="859" spans="3:3" x14ac:dyDescent="0.2">
      <c r="C859" s="72"/>
    </row>
    <row r="860" spans="3:3" x14ac:dyDescent="0.2">
      <c r="C860" s="72"/>
    </row>
    <row r="861" spans="3:3" x14ac:dyDescent="0.2">
      <c r="C861" s="72"/>
    </row>
    <row r="862" spans="3:3" x14ac:dyDescent="0.2">
      <c r="C862" s="72"/>
    </row>
    <row r="863" spans="3:3" x14ac:dyDescent="0.2">
      <c r="C863" s="72"/>
    </row>
    <row r="864" spans="3:3" x14ac:dyDescent="0.2">
      <c r="C864" s="72"/>
    </row>
    <row r="865" spans="3:3" x14ac:dyDescent="0.2">
      <c r="C865" s="72"/>
    </row>
    <row r="866" spans="3:3" x14ac:dyDescent="0.2">
      <c r="C866" s="72"/>
    </row>
    <row r="867" spans="3:3" x14ac:dyDescent="0.2">
      <c r="C867" s="72"/>
    </row>
    <row r="868" spans="3:3" x14ac:dyDescent="0.2">
      <c r="C868" s="72"/>
    </row>
    <row r="869" spans="3:3" x14ac:dyDescent="0.2">
      <c r="C869" s="72"/>
    </row>
    <row r="870" spans="3:3" x14ac:dyDescent="0.2">
      <c r="C870" s="72"/>
    </row>
    <row r="871" spans="3:3" x14ac:dyDescent="0.2">
      <c r="C871" s="72"/>
    </row>
    <row r="872" spans="3:3" x14ac:dyDescent="0.2">
      <c r="C872" s="72"/>
    </row>
    <row r="873" spans="3:3" x14ac:dyDescent="0.2">
      <c r="C873" s="72"/>
    </row>
    <row r="874" spans="3:3" x14ac:dyDescent="0.2">
      <c r="C874" s="72"/>
    </row>
    <row r="875" spans="3:3" x14ac:dyDescent="0.2">
      <c r="C875" s="72"/>
    </row>
    <row r="876" spans="3:3" x14ac:dyDescent="0.2">
      <c r="C876" s="72"/>
    </row>
    <row r="877" spans="3:3" x14ac:dyDescent="0.2">
      <c r="C877" s="72"/>
    </row>
    <row r="878" spans="3:3" x14ac:dyDescent="0.2">
      <c r="C878" s="72"/>
    </row>
    <row r="879" spans="3:3" x14ac:dyDescent="0.2">
      <c r="C879" s="72"/>
    </row>
    <row r="880" spans="3:3" x14ac:dyDescent="0.2">
      <c r="C880" s="72"/>
    </row>
    <row r="881" spans="3:3" x14ac:dyDescent="0.2">
      <c r="C881" s="72"/>
    </row>
    <row r="882" spans="3:3" x14ac:dyDescent="0.2">
      <c r="C882" s="72"/>
    </row>
    <row r="883" spans="3:3" x14ac:dyDescent="0.2">
      <c r="C883" s="72"/>
    </row>
    <row r="884" spans="3:3" x14ac:dyDescent="0.2">
      <c r="C884" s="72"/>
    </row>
    <row r="885" spans="3:3" x14ac:dyDescent="0.2">
      <c r="C885" s="72"/>
    </row>
    <row r="886" spans="3:3" x14ac:dyDescent="0.2">
      <c r="C886" s="72"/>
    </row>
    <row r="887" spans="3:3" x14ac:dyDescent="0.2">
      <c r="C887" s="72"/>
    </row>
    <row r="888" spans="3:3" x14ac:dyDescent="0.2">
      <c r="C888" s="72"/>
    </row>
    <row r="889" spans="3:3" x14ac:dyDescent="0.2">
      <c r="C889" s="72"/>
    </row>
    <row r="890" spans="3:3" x14ac:dyDescent="0.2">
      <c r="C890" s="72"/>
    </row>
    <row r="891" spans="3:3" x14ac:dyDescent="0.2">
      <c r="C891" s="72"/>
    </row>
    <row r="892" spans="3:3" x14ac:dyDescent="0.2">
      <c r="C892" s="72"/>
    </row>
    <row r="893" spans="3:3" x14ac:dyDescent="0.2">
      <c r="C893" s="72"/>
    </row>
    <row r="894" spans="3:3" x14ac:dyDescent="0.2">
      <c r="C894" s="72"/>
    </row>
    <row r="895" spans="3:3" x14ac:dyDescent="0.2">
      <c r="C895" s="72"/>
    </row>
    <row r="896" spans="3:3" x14ac:dyDescent="0.2">
      <c r="C896" s="72"/>
    </row>
    <row r="897" spans="3:3" x14ac:dyDescent="0.2">
      <c r="C897" s="72"/>
    </row>
    <row r="898" spans="3:3" x14ac:dyDescent="0.2">
      <c r="C898" s="72"/>
    </row>
    <row r="899" spans="3:3" x14ac:dyDescent="0.2">
      <c r="C899" s="72"/>
    </row>
    <row r="900" spans="3:3" x14ac:dyDescent="0.2">
      <c r="C900" s="72"/>
    </row>
    <row r="901" spans="3:3" x14ac:dyDescent="0.2">
      <c r="C901" s="72"/>
    </row>
    <row r="902" spans="3:3" x14ac:dyDescent="0.2">
      <c r="C902" s="72"/>
    </row>
    <row r="903" spans="3:3" x14ac:dyDescent="0.2">
      <c r="C903" s="72"/>
    </row>
    <row r="904" spans="3:3" x14ac:dyDescent="0.2">
      <c r="C904" s="72"/>
    </row>
    <row r="905" spans="3:3" x14ac:dyDescent="0.2">
      <c r="C905" s="72"/>
    </row>
    <row r="906" spans="3:3" x14ac:dyDescent="0.2">
      <c r="C906" s="72"/>
    </row>
    <row r="907" spans="3:3" x14ac:dyDescent="0.2">
      <c r="C907" s="72"/>
    </row>
    <row r="908" spans="3:3" x14ac:dyDescent="0.2">
      <c r="C908" s="72"/>
    </row>
    <row r="909" spans="3:3" x14ac:dyDescent="0.2">
      <c r="C909" s="72"/>
    </row>
    <row r="910" spans="3:3" x14ac:dyDescent="0.2">
      <c r="C910" s="72"/>
    </row>
    <row r="911" spans="3:3" x14ac:dyDescent="0.2">
      <c r="C911" s="72"/>
    </row>
    <row r="912" spans="3:3" x14ac:dyDescent="0.2">
      <c r="C912" s="72"/>
    </row>
    <row r="913" spans="3:3" x14ac:dyDescent="0.2">
      <c r="C913" s="72"/>
    </row>
    <row r="914" spans="3:3" x14ac:dyDescent="0.2">
      <c r="C914" s="72"/>
    </row>
    <row r="915" spans="3:3" x14ac:dyDescent="0.2">
      <c r="C915" s="72"/>
    </row>
    <row r="916" spans="3:3" x14ac:dyDescent="0.2">
      <c r="C916" s="72"/>
    </row>
    <row r="917" spans="3:3" x14ac:dyDescent="0.2">
      <c r="C917" s="72"/>
    </row>
    <row r="918" spans="3:3" x14ac:dyDescent="0.2">
      <c r="C918" s="72"/>
    </row>
    <row r="919" spans="3:3" x14ac:dyDescent="0.2">
      <c r="C919" s="72"/>
    </row>
  </sheetData>
  <mergeCells count="10">
    <mergeCell ref="A32:B32"/>
    <mergeCell ref="A4:L4"/>
    <mergeCell ref="A5:L5"/>
    <mergeCell ref="F7:I7"/>
    <mergeCell ref="A8:J8"/>
    <mergeCell ref="A9:A10"/>
    <mergeCell ref="B9:C9"/>
    <mergeCell ref="D9:G9"/>
    <mergeCell ref="H9:K9"/>
    <mergeCell ref="L9:L10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L20" sqref="L20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" customWidth="1"/>
    <col min="5" max="5" width="32.8554687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1" t="s">
        <v>23</v>
      </c>
    </row>
    <row r="2" spans="1:5" x14ac:dyDescent="0.25">
      <c r="A2" s="3" t="s">
        <v>24</v>
      </c>
    </row>
    <row r="3" spans="1:5" x14ac:dyDescent="0.25">
      <c r="A3" s="4"/>
    </row>
    <row r="4" spans="1:5" x14ac:dyDescent="0.25">
      <c r="A4" s="84" t="s">
        <v>25</v>
      </c>
      <c r="B4" s="84"/>
      <c r="C4" s="84"/>
      <c r="D4" s="84"/>
      <c r="E4" s="84"/>
    </row>
    <row r="5" spans="1:5" x14ac:dyDescent="0.25">
      <c r="A5" s="85"/>
      <c r="B5" s="85"/>
      <c r="C5" s="85"/>
      <c r="D5" s="85"/>
      <c r="E5" s="85"/>
    </row>
    <row r="6" spans="1:5" x14ac:dyDescent="0.25">
      <c r="A6" s="84" t="s">
        <v>38</v>
      </c>
      <c r="B6" s="84"/>
      <c r="C6" s="84"/>
      <c r="D6" s="86" t="s">
        <v>133</v>
      </c>
      <c r="E6" s="86"/>
    </row>
    <row r="7" spans="1:5" ht="15.75" thickBot="1" x14ac:dyDescent="0.3">
      <c r="A7" s="87"/>
      <c r="B7" s="87"/>
      <c r="C7" s="87"/>
      <c r="D7" s="87"/>
      <c r="E7" s="87"/>
    </row>
    <row r="8" spans="1:5" ht="15.75" thickTop="1" x14ac:dyDescent="0.25">
      <c r="A8" s="88" t="s">
        <v>4</v>
      </c>
      <c r="B8" s="5" t="s">
        <v>26</v>
      </c>
      <c r="C8" s="5" t="s">
        <v>27</v>
      </c>
      <c r="D8" s="90" t="s">
        <v>28</v>
      </c>
      <c r="E8" s="92" t="s">
        <v>5</v>
      </c>
    </row>
    <row r="9" spans="1:5" ht="15.75" thickBot="1" x14ac:dyDescent="0.3">
      <c r="A9" s="89"/>
      <c r="B9" s="6" t="s">
        <v>29</v>
      </c>
      <c r="C9" s="6" t="s">
        <v>30</v>
      </c>
      <c r="D9" s="91"/>
      <c r="E9" s="93"/>
    </row>
    <row r="10" spans="1:5" ht="15.75" thickBot="1" x14ac:dyDescent="0.3">
      <c r="A10" s="13" t="s">
        <v>31</v>
      </c>
      <c r="B10" s="8"/>
      <c r="C10" s="9"/>
      <c r="D10" s="14">
        <v>0</v>
      </c>
      <c r="E10" s="11"/>
    </row>
    <row r="11" spans="1:5" ht="15.75" thickBot="1" x14ac:dyDescent="0.3">
      <c r="A11" s="75"/>
      <c r="B11" s="8"/>
      <c r="C11" s="9"/>
      <c r="D11" s="10"/>
      <c r="E11" s="11"/>
    </row>
    <row r="12" spans="1:5" ht="15.75" thickBot="1" x14ac:dyDescent="0.3">
      <c r="A12" s="13" t="s">
        <v>32</v>
      </c>
      <c r="B12" s="12"/>
      <c r="C12" s="9"/>
      <c r="D12" s="14">
        <v>0</v>
      </c>
      <c r="E12" s="11"/>
    </row>
    <row r="13" spans="1:5" ht="15.75" thickBot="1" x14ac:dyDescent="0.3">
      <c r="A13" s="75" t="s">
        <v>33</v>
      </c>
      <c r="B13" s="12"/>
      <c r="C13" s="9"/>
      <c r="D13" s="14">
        <v>0</v>
      </c>
      <c r="E13" s="11"/>
    </row>
    <row r="14" spans="1:5" ht="15.75" thickBot="1" x14ac:dyDescent="0.3">
      <c r="A14" s="7"/>
      <c r="B14" s="12"/>
      <c r="C14" s="9"/>
      <c r="D14" s="10"/>
      <c r="E14" s="11"/>
    </row>
    <row r="15" spans="1:5" ht="15.75" thickBot="1" x14ac:dyDescent="0.3">
      <c r="A15" s="7" t="s">
        <v>34</v>
      </c>
      <c r="B15" s="12"/>
      <c r="C15" s="9"/>
      <c r="D15" s="14">
        <f>SUM(D14:D14)</f>
        <v>0</v>
      </c>
      <c r="E15" s="11"/>
    </row>
    <row r="16" spans="1:5" ht="15.75" thickBot="1" x14ac:dyDescent="0.3">
      <c r="A16" s="7" t="s">
        <v>35</v>
      </c>
      <c r="B16" s="12"/>
      <c r="C16" s="9"/>
      <c r="D16" s="14">
        <v>0</v>
      </c>
      <c r="E16" s="11"/>
    </row>
    <row r="17" spans="1:13" ht="15.75" thickBot="1" x14ac:dyDescent="0.3">
      <c r="A17" s="7"/>
      <c r="B17" s="8"/>
      <c r="C17" s="9"/>
      <c r="D17" s="10"/>
      <c r="E17" s="11"/>
    </row>
    <row r="18" spans="1:13" ht="30.75" thickBot="1" x14ac:dyDescent="0.3">
      <c r="A18" s="7" t="s">
        <v>36</v>
      </c>
      <c r="B18" s="12"/>
      <c r="C18" s="9"/>
      <c r="D18" s="14">
        <f>SUM(D17)</f>
        <v>0</v>
      </c>
      <c r="E18" s="11"/>
    </row>
    <row r="19" spans="1:13" ht="15.75" thickBot="1" x14ac:dyDescent="0.3">
      <c r="A19" s="82" t="s">
        <v>37</v>
      </c>
      <c r="B19" s="83"/>
      <c r="C19" s="15"/>
      <c r="D19" s="16">
        <f>D12+D18+D15</f>
        <v>0</v>
      </c>
      <c r="E19" s="17"/>
    </row>
    <row r="20" spans="1:13" ht="15.75" thickTop="1" x14ac:dyDescent="0.25"/>
    <row r="25" spans="1:13" x14ac:dyDescent="0.25">
      <c r="M25" t="s">
        <v>132</v>
      </c>
    </row>
  </sheetData>
  <mergeCells count="9">
    <mergeCell ref="A19:B19"/>
    <mergeCell ref="A4:E4"/>
    <mergeCell ref="A5:E5"/>
    <mergeCell ref="A6:C6"/>
    <mergeCell ref="D6:E6"/>
    <mergeCell ref="A7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2 </vt:lpstr>
      <vt:lpstr>Приложение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2017-07-21T08:54:29Z</dcterms:modified>
</cp:coreProperties>
</file>