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Приложение №1" sheetId="1" r:id="rId1"/>
    <sheet name="Приложение №3" sheetId="2" r:id="rId2"/>
    <sheet name="Приложение №4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'Приложение №1'!$A$1:$J$75</definedName>
    <definedName name="_xlnm.Print_Area" localSheetId="1">'Приложение №3'!$A$1:$F$40</definedName>
    <definedName name="_xlnm.Print_Area" localSheetId="2">'Приложение №4'!$A$1:$E$22</definedName>
    <definedName name="_xlnm.Print_Titles" localSheetId="0">'Приложение №1'!$8:$9</definedName>
  </definedNames>
  <calcPr calcId="152511" iterate="1" calcOnSave="0"/>
</workbook>
</file>

<file path=xl/calcChain.xml><?xml version="1.0" encoding="utf-8"?>
<calcChain xmlns="http://schemas.openxmlformats.org/spreadsheetml/2006/main">
  <c r="F63" i="1" l="1"/>
  <c r="F61" i="1"/>
  <c r="F50" i="1"/>
  <c r="F49" i="1"/>
  <c r="F45" i="1"/>
  <c r="F41" i="1"/>
  <c r="F40" i="1"/>
  <c r="F39" i="1"/>
  <c r="F38" i="1"/>
  <c r="F46" i="1"/>
  <c r="F44" i="1"/>
  <c r="F43" i="1"/>
  <c r="F42" i="1"/>
  <c r="F36" i="1"/>
  <c r="C36" i="1"/>
  <c r="C38" i="1"/>
  <c r="C39" i="1"/>
  <c r="C40" i="1"/>
  <c r="C37" i="1" s="1"/>
  <c r="C35" i="1" s="1"/>
  <c r="C34" i="1" s="1"/>
  <c r="C41" i="1"/>
  <c r="C42" i="1"/>
  <c r="C43" i="1"/>
  <c r="C44" i="1"/>
  <c r="C45" i="1"/>
  <c r="C46" i="1"/>
  <c r="C48" i="1"/>
  <c r="C56" i="1"/>
  <c r="C58" i="1"/>
  <c r="C59" i="1"/>
  <c r="C61" i="1"/>
  <c r="C15" i="1"/>
  <c r="F15" i="1"/>
  <c r="F55" i="1" l="1"/>
  <c r="C55" i="1"/>
  <c r="F48" i="1"/>
  <c r="F37" i="1"/>
  <c r="F35" i="1" s="1"/>
  <c r="F34" i="1" s="1"/>
  <c r="D17" i="3" l="1"/>
  <c r="D18" i="3"/>
  <c r="D19" i="3" s="1"/>
  <c r="D14" i="3"/>
  <c r="D35" i="2" l="1"/>
  <c r="E35" i="2" s="1"/>
  <c r="B35" i="2"/>
  <c r="C35" i="2" s="1"/>
  <c r="D34" i="2"/>
  <c r="E34" i="2" s="1"/>
  <c r="B34" i="2"/>
  <c r="C34" i="2" s="1"/>
  <c r="D33" i="2"/>
  <c r="E33" i="2" s="1"/>
  <c r="B33" i="2"/>
  <c r="C33" i="2" s="1"/>
  <c r="D32" i="2"/>
  <c r="E32" i="2" s="1"/>
  <c r="B32" i="2"/>
  <c r="C32" i="2" s="1"/>
  <c r="D31" i="2"/>
  <c r="E31" i="2" s="1"/>
  <c r="B31" i="2"/>
  <c r="C31" i="2" s="1"/>
  <c r="D30" i="2"/>
  <c r="E30" i="2" s="1"/>
  <c r="B30" i="2"/>
  <c r="C30" i="2" s="1"/>
  <c r="D29" i="2"/>
  <c r="E29" i="2" s="1"/>
  <c r="B29" i="2"/>
  <c r="C29" i="2" s="1"/>
  <c r="D28" i="2"/>
  <c r="E28" i="2" s="1"/>
  <c r="B28" i="2"/>
  <c r="C28" i="2" s="1"/>
  <c r="D27" i="2"/>
  <c r="E27" i="2" s="1"/>
  <c r="B27" i="2"/>
  <c r="C27" i="2" s="1"/>
  <c r="D26" i="2"/>
  <c r="E26" i="2" s="1"/>
  <c r="B26" i="2"/>
  <c r="C26" i="2" s="1"/>
  <c r="D25" i="2"/>
  <c r="E25" i="2" s="1"/>
  <c r="B25" i="2"/>
  <c r="C25" i="2" s="1"/>
  <c r="C22" i="2"/>
  <c r="B22" i="2"/>
  <c r="C21" i="2"/>
  <c r="B21" i="2"/>
  <c r="C20" i="2"/>
  <c r="B20" i="2"/>
  <c r="C19" i="2"/>
  <c r="B19" i="2"/>
  <c r="D18" i="2"/>
  <c r="E18" i="2" s="1"/>
  <c r="D17" i="2"/>
  <c r="B17" i="2" s="1"/>
  <c r="C17" i="2" s="1"/>
  <c r="D16" i="2"/>
  <c r="B18" i="2" l="1"/>
  <c r="C18" i="2" s="1"/>
  <c r="B23" i="2"/>
  <c r="C23" i="2"/>
  <c r="E23" i="2"/>
  <c r="E17" i="2"/>
  <c r="D23" i="2"/>
  <c r="D37" i="2" s="1"/>
  <c r="E16" i="2"/>
  <c r="E37" i="2" s="1"/>
  <c r="B16" i="2" l="1"/>
  <c r="B37" i="2" l="1"/>
  <c r="C16" i="2"/>
  <c r="C37" i="2" s="1"/>
  <c r="F12" i="1" l="1"/>
  <c r="C12" i="1"/>
  <c r="F65" i="1" l="1"/>
  <c r="F66" i="1" s="1"/>
  <c r="C65" i="1"/>
  <c r="C66" i="1" s="1"/>
</calcChain>
</file>

<file path=xl/sharedStrings.xml><?xml version="1.0" encoding="utf-8"?>
<sst xmlns="http://schemas.openxmlformats.org/spreadsheetml/2006/main" count="235" uniqueCount="184">
  <si>
    <t>Приложение № 1</t>
  </si>
  <si>
    <t>към чл. 6</t>
  </si>
  <si>
    <t>Систематизирана информация за разходите, които дружеството възнамерява да</t>
  </si>
  <si>
    <t>извърши през отчетния период за доставки, строителство и услуги</t>
  </si>
  <si>
    <t>" Булгаргаз" ЕАД</t>
  </si>
  <si>
    <t>Номер по ред</t>
  </si>
  <si>
    <t>предмет (описание на разхода)</t>
  </si>
  <si>
    <t>Забележка</t>
  </si>
  <si>
    <t>прогнозна стойност (хил. лв. без ДДС)</t>
  </si>
  <si>
    <t>вид процедура по ЗОП</t>
  </si>
  <si>
    <t>правно основание по ЗОП</t>
  </si>
  <si>
    <t>фактическа стойност (хил. лв.)</t>
  </si>
  <si>
    <t>период</t>
  </si>
  <si>
    <t>І. Разходи за доставки</t>
  </si>
  <si>
    <t>"Уеб Трейд" ЕООД, ЕИК:175311817 Договор №545 от 29.01.2016г.</t>
  </si>
  <si>
    <t>"Бонев Софт Одитинг" ООД, ЕИК:121133745 Договор №550 от 24.03.2016г.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</si>
  <si>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</si>
  <si>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</si>
  <si>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</si>
  <si>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</si>
  <si>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WHITE &amp; CASE LLP клон Белгия, с адрес: Wetsraat 62 Rue de la Loi, B-1040 Brussels Договор №522 от 19.06.2015г.</t>
  </si>
  <si>
    <t xml:space="preserve">Договор за банково обслужване №506
от дата 10.06.2015 - "ЦКБ" АД, ЕИК: 831447150
Договор за банково обслужване №507
от дата 10.06.2015 - "СИБАНК" ЕАД, ЕИК: 831686320
Договор за банково обслужване №508
от дата 10.06.2015 - "Банка ДСК" ЕАД, ЕИК: 121830616
Договор за банково обслужване №509
от дата 10.06.2015 - "Банка Пиреос България", АД, ЕИК:831633691
Договор за банково обслужване №510
от дата 10.06.2015 - "БНП Париба С.А." - клон София, ЕИК:175185891
Договор за банково обслужване №511
от дата 10.06.2015 - "Първа инвестиционна банка" ЕАД, ЕИК: 831094393
Договор за банково обслужване №513
от дата 10.06.2015 - "Сосиете Женерал Експресбанк"АД, ЕИК:813071350
Договор за банково обслужване №517
от дата 10.06.2015 - "Сити банк Европа" АД - клон България КЧТ, ЕИК:202861597
Договор за банково обслужване №515
от дата 15.06.2015 - "Райфайзенбанк България "ЕАД, ЕИК:831558413 </t>
  </si>
  <si>
    <t xml:space="preserve">Договор за банково обслужване № 521
от дата 22.06.2015 - "Инвест банк" АД, ЕИК: 831663282 </t>
  </si>
  <si>
    <t xml:space="preserve">Договор №554 от 20.04.2016г.ЗК "ЛЕВ ИНС" АД, ЕИК:121130788
</t>
  </si>
  <si>
    <t>ЗАД "ОЗК Застраховане" АД, ЕИК: 121265177 Договор №555 от 20.04.2016г.</t>
  </si>
  <si>
    <t>ЗАД "Армеец" АД, ЕИК:121076907 Договор №556 от 20.04.2016г.</t>
  </si>
  <si>
    <t>"Клио травел" ООД, ЕИК:201495606 Договор №590 от 03.10.2016г</t>
  </si>
  <si>
    <t>АСО "Кремък" ЕООД, ЕИК:831404223 Договор №586 от 23.09.2016г.</t>
  </si>
  <si>
    <t>Разходи от оперативна дейност</t>
  </si>
  <si>
    <t>Плащания към доставчици</t>
  </si>
  <si>
    <t>За покупка на природен газ</t>
  </si>
  <si>
    <t>По сделки със свързани лица</t>
  </si>
  <si>
    <t>към Булгартрансгаз (пренос, съхранение и ДДС)</t>
  </si>
  <si>
    <t>към Булгартрансгаз Споразумение</t>
  </si>
  <si>
    <t>към БЕХ</t>
  </si>
  <si>
    <t>към Булгартел</t>
  </si>
  <si>
    <t>Плащания към други контрагенти</t>
  </si>
  <si>
    <t>Платени данъци, различни от данъка върху дохода</t>
  </si>
  <si>
    <t>Плащания за възнаграждения и осигуровки</t>
  </si>
  <si>
    <t>Получени средства /(плащания) за оперативна дейност</t>
  </si>
  <si>
    <t>Положителни/(отрицателни) курсови разлики върху парични средства и еквиваленти</t>
  </si>
  <si>
    <t>Разходи от инвестиционна  дейност</t>
  </si>
  <si>
    <t xml:space="preserve">Придобиване на имоти,машини и съоръжения </t>
  </si>
  <si>
    <t>Придобиване на нематериални активи</t>
  </si>
  <si>
    <t>Разходи от финансова  дейност</t>
  </si>
  <si>
    <t xml:space="preserve">  Плащания на получени заеми от банки (главници)</t>
  </si>
  <si>
    <t xml:space="preserve">  Плащания на получени заеми - свързани лица (главници)</t>
  </si>
  <si>
    <t xml:space="preserve">  Плащания по финансиращи споразумения (главница)</t>
  </si>
  <si>
    <t xml:space="preserve">  Плащания на лихви по заеми от банки</t>
  </si>
  <si>
    <t xml:space="preserve">  Плащания на лихви по заеми - свързани лица</t>
  </si>
  <si>
    <t xml:space="preserve">  Плащания на лихви по финансиращи споразумения </t>
  </si>
  <si>
    <t xml:space="preserve">  Плащания на главници по търговски задължения</t>
  </si>
  <si>
    <t xml:space="preserve">  Плащания на лихви по търговски задължения към свързани лица</t>
  </si>
  <si>
    <t>Плащания на дивиденти</t>
  </si>
  <si>
    <t>Общо разходи за услуги</t>
  </si>
  <si>
    <t>Общо разходи</t>
  </si>
  <si>
    <t>Софтуерни приложения и системи за управление на бизнеса - Промени в интерфейса на софтуерен модул "Деливъри"</t>
  </si>
  <si>
    <t xml:space="preserve">Mодифициране на функционалността на използван от “Булгаргаз” ЕАД софтуерен модул “Доставки”, чрез промяна на съществуващите и добавяне на нови функции, както и да обучи служители на Деужеството за работа със софтуерния модул, като обхвата на възложените дейности и срокове за изпълнението им са определени с Договора и приложенията към него.След модификацията на софтуерния модул “Доставки”, Изпълнителят ще осигурява текущата му гаранционна поддръжка за период от 36 месеца.
</t>
  </si>
  <si>
    <t>Софтуерни приложения и системи за управление на бизнеса - Промени във функциалността на софтуерен продукт "Ажур"</t>
  </si>
  <si>
    <t>1. Промяна на функционалността на модул “Управление на продажбите на природен газ от обществен доставчик” към интегрирана информационна система (компютърна програма) АЖУРL, в съответствие с изискванията на “Булгаргаз” ЕАД, в това число инсталиране, тестване и обучение на служители на Възложителя за работа с посочения модул, както и 
2. Абонаментна поддръжка и консултиране на Възложителя във връзка с ползването на  програмни продукти от серията АЖУРL</t>
  </si>
  <si>
    <t xml:space="preserve">31.12.2016г. и гаранционна поддръжка за срок от 36 месеца след приключване на работа по модифицираве на модула </t>
  </si>
  <si>
    <t>Открита процедура</t>
  </si>
  <si>
    <t>чл. 103, ал.1 от ЗОП (отм.)</t>
  </si>
  <si>
    <t xml:space="preserve">1. Общият срок за изпълнение на услугите по т.1. е 31.10.2016 г.
2. Срокът за изпълнение на услугите Абонаментна поддръжка е 1 (една) година, считано от датата на сключване на Договора.
</t>
  </si>
  <si>
    <t>Договаряне без обявление</t>
  </si>
  <si>
    <t>чл. 103, ал.2 от ЗОП (отм.)</t>
  </si>
  <si>
    <t>Възгалане на правни услуги във връзка с дело 
на Европейската Комисия срещу "БЕХ" ЕАД, "Булгаргаз" ЕАД и "Булгартрансгаз" ЕАД - дело AT.39849 - BEH gas.</t>
  </si>
  <si>
    <t>Избор на изпълнители за предоставяне на 
финансови услуги, във връзка с чл. 13б от Правилник за реда за упражняване правата на държавата в търговските дружества с държавно участие в капитала, в десет обособени позиции.</t>
  </si>
  <si>
    <t>Избор на изпълнител за предоставяне на 
финансови услуги, във връзка с чл. 13б от Правилника за реда за упражняване правата на държавата в търговските дружества с държавно участие в капитала.</t>
  </si>
  <si>
    <t>Избор на изпълнител за предоставяне на финансови услуги, във връзка с чл. 13б от Правилника за реда за упражняване правата на държавата в търговските дружества с държавно участие в капитала.</t>
  </si>
  <si>
    <t xml:space="preserve">       Застраховки</t>
  </si>
  <si>
    <t xml:space="preserve">"Застраховане на имущество на “Булгаргаз” ЕАД в три обособени позиции."По обособена позиция №1 - Застраховка “Гражданска отговорност” във връзка с осъществяваната от “БУЛГАРГАЗ” ЕАД лицензионна дейности по Закона за енергетиката - обществена доставка на природен газ 
</t>
  </si>
  <si>
    <t>"Застраховане на имущество на “Булгаргаз” ЕАД в три обособени позиции."По обособена позиция № 2 - Застраховка на стоково-материални запаси (природен газ) в подземно газохранилище Чирен и природен газ в транзитната газопреносна система на територията на Република Румъния</t>
  </si>
  <si>
    <t>"Застраховане на имущество на “Булгаргаз” ЕАД в три обособени позиции."По обособена позиция № 3 - Застраховка на машини, съоръжения и оборудване; на задбалансови активи и материали; на стопански инвентар и компютърна техника</t>
  </si>
  <si>
    <t>Превоз на пътници и багаж</t>
  </si>
  <si>
    <t>Осигуряване на самолетни билети за превоз по въздух на пътници и багаж при служебни пътувания на служители на “Булгаргаз” ЕАД в страната и чужбина, както и предоставяне на допълнителни услуги, свързани с пътуванията - хотелски резервации, настаняване и трансфер</t>
  </si>
  <si>
    <t xml:space="preserve">        Охрана</t>
  </si>
  <si>
    <t>Осигуряване на денонощна въоръжена физическа охрана и пропускателен режим на офис сградата на “Булгаргаз” ЕАД, паркоместата пред същата, както и на намиращите се в посочената сграда движими вещи</t>
  </si>
  <si>
    <t>12 месеца</t>
  </si>
  <si>
    <t>Договаряне без обявление.</t>
  </si>
  <si>
    <t>До приключване на производството</t>
  </si>
  <si>
    <t>Публична покана</t>
  </si>
  <si>
    <t>чл. 101а от ЗОП (отм.)</t>
  </si>
  <si>
    <t>24 месеца, считано от датата на подписване на договора.</t>
  </si>
  <si>
    <t>Договор за банково обслужване № 519
от дата 22.06.2015 - "Търговска банка Д" АД, ЕИК: 121560</t>
  </si>
  <si>
    <t>12 месеца, а именно от 00:00 часа на 21.04.2016г. до 24:00 часа на 20.04.2017г.</t>
  </si>
  <si>
    <t>Събиране на оферти с обява. Покана до определени лица</t>
  </si>
  <si>
    <t>глава "двадесет и шеста" от ЗОП</t>
  </si>
  <si>
    <t>18 месеца считано от датата на сключване на договора</t>
  </si>
  <si>
    <t>"Пряко договаряне"</t>
  </si>
  <si>
    <t>чл.182 във вр. с чл.79, ал.1, т.3 от ЗОП във вр. с чл.65 от ППЗОП</t>
  </si>
  <si>
    <t>"Публично състезание"</t>
  </si>
  <si>
    <t>Приложение № 3</t>
  </si>
  <si>
    <t>към чл. 9</t>
  </si>
  <si>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</si>
  <si>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</si>
  <si>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</si>
  <si>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</si>
  <si>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</si>
  <si>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</si>
  <si>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</si>
  <si>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</si>
  <si>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</si>
  <si>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РАЗДЕЛ Б: Разходи</t>
  </si>
  <si>
    <t>начислени (хил. лв.)</t>
  </si>
  <si>
    <t>изплатени (хил. лв.)</t>
  </si>
  <si>
    <t>Разходи за възнаграждения</t>
  </si>
  <si>
    <t>Осигурителни и здравни вноски</t>
  </si>
  <si>
    <t>Обезщетения, вид и правно основание</t>
  </si>
  <si>
    <t>в т.ч.  Чл.224 от КТ</t>
  </si>
  <si>
    <t xml:space="preserve">           Чл.220 от КТ</t>
  </si>
  <si>
    <t>Социални придобивки (хил. лв.), описание и правно основание, в т.ч.</t>
  </si>
  <si>
    <t>На основание чл.294 от КТ</t>
  </si>
  <si>
    <t xml:space="preserve">  -Очила </t>
  </si>
  <si>
    <t xml:space="preserve">  -Учебни пособия</t>
  </si>
  <si>
    <t xml:space="preserve">  -Празнични</t>
  </si>
  <si>
    <t xml:space="preserve">  -Почивка-режийни разходи</t>
  </si>
  <si>
    <t xml:space="preserve">  -Храна и тонизиращи напитки</t>
  </si>
  <si>
    <t xml:space="preserve">  -Работно облекло</t>
  </si>
  <si>
    <t xml:space="preserve">  -Такса детска градина</t>
  </si>
  <si>
    <t xml:space="preserve">  -Карти градски транспорт</t>
  </si>
  <si>
    <t xml:space="preserve">  -Помощ новородено</t>
  </si>
  <si>
    <t xml:space="preserve">  -Болнични за с/ка на работодател</t>
  </si>
  <si>
    <t>Общо разходи за персонал</t>
  </si>
  <si>
    <t>Приложение № 4</t>
  </si>
  <si>
    <t>към чл. 10 и 11</t>
  </si>
  <si>
    <t>Справка за извършените разходи за глоби, неустойки и лихви за забава</t>
  </si>
  <si>
    <t>Основание</t>
  </si>
  <si>
    <t>Дата на</t>
  </si>
  <si>
    <t>Стойност (хил. лв.)</t>
  </si>
  <si>
    <t>за начисляването</t>
  </si>
  <si>
    <t>разхода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</si>
  <si>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</si>
  <si>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</si>
  <si>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</si>
  <si>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</si>
  <si>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</si>
  <si>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</si>
  <si>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</si>
  <si>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Лихва за просрочие на ДДС</t>
  </si>
  <si>
    <t>“Застраховане на имущество и отговорност на 
“БУЛГАРГАЗ” ЕАД в три обособени позиции” По обособена позиция № 1 - Застраховка “Гражданска отговорност” във връзка с осъществяваната от “Булгаргаз” ЕАД лицензионна дейности по Закона за енергетиката - обществена доставка на природен газ.</t>
  </si>
  <si>
    <t>чл.18, ал.1, 
т.12 от ЗОП</t>
  </si>
  <si>
    <t>ЗК "ЛЕВ ИНС" АД, ЕИК:121130788 договор №652/18.04.2017г.</t>
  </si>
  <si>
    <t xml:space="preserve">“Застраховане на имущество и отговорност на “БУЛГАРГАЗ” ЕАД в три обособени позиции”По обособена позиция № 2 - Застраховка на стоково-материални запаси (природен газ) в подземно газохранилище Чирен и природен газ в транзитната газопреносна система на територията на Република Румъния </t>
  </si>
  <si>
    <t>"Публично
 състезание"</t>
  </si>
  <si>
    <t>ЗАД "ОЗК Застраховане" АД, ЕИК: 121265177 договор №651/18.04.2017г.</t>
  </si>
  <si>
    <t xml:space="preserve">“Застраховане на имущество и отговорност на “БУЛГАРГАЗ” ЕАД в три обособени позиции”По обособена позиция № 3 - Застраховка на машини, съоръжения и оборудване; на задбалансови активи и материали; на стопански инвентар и компютърна техника, собственост на “Булгаргаз” ЕАД </t>
  </si>
  <si>
    <t>"Публично 
състезание"</t>
  </si>
  <si>
    <t>ЗАД "Армеец" АД, ЕИК:121076907 договор №653/20.04.2017г</t>
  </si>
  <si>
    <t>Абонаментна поддръжка и консултиране във връзка с ползването на програмни продукти от серията АЖУРL</t>
  </si>
  <si>
    <t>Бонев Софт Одитинг ООД, ЕИК:121133745 договор №639/24.03.2017г</t>
  </si>
  <si>
    <t xml:space="preserve">„Избор на изпълнител за предоставяне на финансови услуги, във връзка с чл. 13б от Правилника за реда за упражняване правата на държавата в търговските дружества с държавно участие в капитала, а именно предоставяне на “Булгаргаз” ЕАД във връзка с осъществяваната от дружеството дейност на финансови услуги (платежни и свързани услуги, включително управление на разплащателни и други сметки в лева, евро и щатски долари, обмяна на валута и други финансови услуги) от кредитна или финансова институция по смисъла на Закона за кредитните институции по седем обособени позиции“ </t>
  </si>
  <si>
    <t>24 месеца</t>
  </si>
  <si>
    <t>"Събиране на оферти с обява"</t>
  </si>
  <si>
    <t>Договор за банково обслужване №670/25.05.2017г. - "Сосиете Женерал Експресбанк" АД, ЕИК: 813071350
Договор за банково обслужване №675/01.06.2017г. - "Ситибанк Европа" АД - клон България, ЕИК:202861597
Договор за банково обслужване №662/15.05.2017г. - "Централна кооперативна банка" АД, ЕИК:831447150
Договор за банково обслужване №676/02.06.2017г. - "Интернешънъл Асет банк" АД, ЕИК: 000694329
Договор за банково обслужване №671/30.05.2017г. - "Търговска банка Д" АД, ЕИК: 121884560</t>
  </si>
  <si>
    <t xml:space="preserve">„Избор на изпълнител за предоставяне на финансови услуги, във връзка с чл. 13б от Правилника за реда за упражняване правата на държавата в търговските дружества с държавно участие в капитала, а именно предоставяне на “Булгаргаз” ЕАД във връзка с осъществяваната от дружеството дейност на финансови услуги (платежни и свързани услуги, включително управление на разплащателни и други сметки в лева, евро и щатски долари, обмяна на валута и други финансови услуги) от кредитна или финансова институция по смисъла на Закона за кредитните институции по четири обособени позиции“ </t>
  </si>
  <si>
    <t>Договор за банково обслужване №701/22.06.2017г. - "Сибанк" ЕАД, ЕИК: 831686320
Договор за банково обслужване №699/22.06.2017г. - "Общинска банка" АД, ЕИК:121086224
Договор за банково обслужване №700/22.06.2017г. - "Първа инвестиционна банка" АД, ЕИК:831094393</t>
  </si>
  <si>
    <t xml:space="preserve">„Промяна на стари и добавяне на нови функции в програмен Модул „Доставки” (https://delivery.bulgargaz.bg) на „Булгаргаз“ ЕАД, във връзка с промяна на договорите за доставка на природен газ“ </t>
  </si>
  <si>
    <t>до 28.02.2020г.</t>
  </si>
  <si>
    <t>"Уеб Трейд" ЕООД, ЕИК:175311817 Договор №716/28.08.2017г.</t>
  </si>
  <si>
    <t>Разходи за доставки, строителство и услуги през 2018г.</t>
  </si>
  <si>
    <t>Извършени разходи през 2017г.</t>
  </si>
  <si>
    <t>Промени в интерфейса и разширяване функциалността на софтуерен модул "Деливъри"</t>
  </si>
  <si>
    <r>
      <t>Период на отчитане към 31.12.</t>
    </r>
    <r>
      <rPr>
        <b/>
        <sz val="11"/>
        <color indexed="8"/>
        <rFont val="Calibri"/>
        <family val="2"/>
        <charset val="204"/>
      </rPr>
      <t>2017 г.</t>
    </r>
  </si>
  <si>
    <t>Списъчен брой на 1.01.2017 г.</t>
  </si>
  <si>
    <t>чл.326 ,ал.1 от КТ -   1 бр.
чл.331,ал.1,т.1 от КТ -    2 бр.
чл.327, ал.1, т.12 от КТ   -1 бр.
чл.328,ал.1,т.2 от КТ -    1 бр.
чл.328,ал.1,т.10б от КТ - 1 бр.</t>
  </si>
  <si>
    <t>Решение СД на БЕХ</t>
  </si>
  <si>
    <t>Списъчен брой към 31.12.2017 г.</t>
  </si>
  <si>
    <t xml:space="preserve">           Чл.222 от КТ</t>
  </si>
  <si>
    <t xml:space="preserve">           Чл.331 от КТ</t>
  </si>
  <si>
    <t xml:space="preserve">  -Спорт и рехабилитация</t>
  </si>
  <si>
    <t>Неустойка за забава  плащане на дивидент за 2016г.</t>
  </si>
  <si>
    <t>септември - декември 2017</t>
  </si>
  <si>
    <t>Начислени</t>
  </si>
  <si>
    <t>януари-март 2017 г.</t>
  </si>
  <si>
    <t>изплатени</t>
  </si>
  <si>
    <t>Период на отчитане към 31.12.2017 г.</t>
  </si>
  <si>
    <t>Лихва за забавено плащане на ДДС</t>
  </si>
  <si>
    <t>ноември-декември 2017 г.</t>
  </si>
  <si>
    <t>Изготвил:</t>
  </si>
  <si>
    <t>Катя Цанева - ръководител отдел "Финансова отчетност и методология"</t>
  </si>
  <si>
    <t>Съгласувал:</t>
  </si>
  <si>
    <t>Захаринка Киркова - главен експерт в отдел "Финансова отчетност и методология"</t>
  </si>
  <si>
    <t>* Забележка: Плащания на получени заеми от банки - салдото е с натрупване. Заложените договори за овърдрафт изтичат м. септември 2018 г. и се подновяват за още 1 година.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</si>
</sst>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(&quot;#,##0&quot;)&quot;;&quot;-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 Unicode MS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Times New Roman CYR"/>
      <charset val="204"/>
    </font>
    <font>
      <i/>
      <sz val="10"/>
      <color theme="1"/>
      <name val="Times New Roman CYR"/>
      <charset val="204"/>
    </font>
    <font>
      <sz val="10"/>
      <color theme="1"/>
      <name val="Times New Roman CYR"/>
      <charset val="204"/>
    </font>
    <font>
      <sz val="10"/>
      <color theme="1"/>
      <name val="Arial Unicode MS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color rgb="FF0070C0"/>
      <name val="Times New Roman"/>
      <family val="2"/>
      <charset val="204"/>
    </font>
    <font>
      <sz val="11"/>
      <color rgb="FF0070C0"/>
      <name val="Times New Roman"/>
      <family val="2"/>
      <charset val="204"/>
    </font>
    <font>
      <sz val="11"/>
      <name val="Times New Roman"/>
      <family val="2"/>
      <charset val="204"/>
    </font>
    <font>
      <sz val="1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3" fontId="0" fillId="0" borderId="0" xfId="0" applyNumberFormat="1" applyFont="1" applyFill="1"/>
    <xf numFmtId="0" fontId="0" fillId="0" borderId="0" xfId="0" applyFont="1" applyFill="1"/>
    <xf numFmtId="3" fontId="0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/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12" xfId="0" applyNumberFormat="1" applyBorder="1" applyAlignment="1">
      <alignment horizontal="right" vertical="center" wrapText="1"/>
    </xf>
    <xf numFmtId="3" fontId="0" fillId="0" borderId="15" xfId="0" applyNumberForma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3" fontId="0" fillId="0" borderId="19" xfId="0" applyNumberFormat="1" applyBorder="1" applyAlignment="1">
      <alignment horizontal="right" vertical="center" wrapText="1"/>
    </xf>
    <xf numFmtId="3" fontId="0" fillId="0" borderId="20" xfId="0" applyNumberForma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3" fontId="2" fillId="0" borderId="22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3" fontId="0" fillId="0" borderId="24" xfId="0" applyNumberFormat="1" applyBorder="1" applyAlignment="1">
      <alignment horizontal="right" vertical="center" wrapText="1"/>
    </xf>
    <xf numFmtId="3" fontId="0" fillId="0" borderId="25" xfId="0" applyNumberFormat="1" applyBorder="1" applyAlignment="1">
      <alignment horizontal="right" vertical="center" wrapText="1"/>
    </xf>
    <xf numFmtId="49" fontId="0" fillId="0" borderId="7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3" fontId="2" fillId="0" borderId="27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 vertical="center" wrapText="1"/>
    </xf>
    <xf numFmtId="3" fontId="0" fillId="0" borderId="0" xfId="0" applyNumberFormat="1"/>
    <xf numFmtId="49" fontId="10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/>
    <xf numFmtId="0" fontId="13" fillId="0" borderId="0" xfId="0" applyFont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7" xfId="0" applyBorder="1"/>
    <xf numFmtId="3" fontId="2" fillId="0" borderId="8" xfId="0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3" fontId="2" fillId="0" borderId="27" xfId="0" applyNumberFormat="1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0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15" fillId="0" borderId="1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0" fontId="0" fillId="0" borderId="12" xfId="0" applyBorder="1" applyAlignment="1">
      <alignment horizontal="left" vertical="top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0" fillId="0" borderId="22" xfId="0" applyNumberFormat="1" applyBorder="1" applyAlignment="1">
      <alignment horizontal="right" vertical="center" wrapText="1"/>
    </xf>
    <xf numFmtId="0" fontId="0" fillId="0" borderId="24" xfId="0" applyBorder="1"/>
    <xf numFmtId="14" fontId="0" fillId="0" borderId="8" xfId="0" applyNumberFormat="1" applyBorder="1" applyAlignment="1">
      <alignment vertical="center" wrapText="1"/>
    </xf>
    <xf numFmtId="3" fontId="0" fillId="0" borderId="40" xfId="0" applyNumberFormat="1" applyBorder="1"/>
    <xf numFmtId="0" fontId="0" fillId="0" borderId="40" xfId="0" applyBorder="1"/>
    <xf numFmtId="0" fontId="0" fillId="0" borderId="0" xfId="0" applyBorder="1"/>
    <xf numFmtId="0" fontId="0" fillId="0" borderId="40" xfId="0" applyBorder="1" applyAlignment="1">
      <alignment horizontal="right"/>
    </xf>
    <xf numFmtId="3" fontId="1" fillId="0" borderId="1" xfId="0" applyNumberFormat="1" applyFont="1" applyFill="1" applyBorder="1" applyAlignment="1">
      <alignment vertical="center" wrapText="1"/>
    </xf>
    <xf numFmtId="0" fontId="20" fillId="0" borderId="0" xfId="0" applyFont="1"/>
    <xf numFmtId="0" fontId="0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Planning\2018\BP17-21_version_2018-2022\BP_version_2018_2022\1_New_BP_2018_2022_MWh%20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7\Finansovi%20pokazateli_2017_2003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7\FO%2031%2012%2017%20NK%20%20-%20MSS%20%20sled%20pregled%20V%20G%20-%202%20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7\&#1042;&#1098;&#1079;&#1085;&#1072;&#1075;&#1088;.%20&#1080;%20&#1086;&#1089;&#1080;&#1075;&#1091;&#1088;&#1086;&#1074;&#1082;&#1080;%20&#1057;&#1044;%20&#1080;%20&#1048;&#104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7\&#1042;&#1098;&#1079;&#1085;&#1072;&#1075;&#1088;&#1072;&#1078;&#1076;&#1077;&#1085;&#1080;&#1103;%202017%20&#1055;&#1083;&#1072;&#1085;%20&#1054;&#1090;&#1095;&#1077;&#10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Reporting%20ME\&#1054;&#1087;&#1090;&#1080;&#1084;&#1080;&#1079;&#1080;&#1088;&#1072;&#1085;&#1077;%20&#1085;&#1072;%20&#1088;&#1072;&#1079;&#1093;&#1086;&#1076;&#1080;%20&#1085;&#1072;%20&#1058;&#1044;\2017\605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"/>
      <sheetName val="План_2018_2022"/>
      <sheetName val="Документ за BP_ за текст"/>
      <sheetName val="ne"/>
      <sheetName val="Investicionna programa 2018"/>
      <sheetName val="Приходи_Разходи"/>
      <sheetName val="HR"/>
      <sheetName val="Админ_Pазходи"/>
      <sheetName val="Control"/>
      <sheetName val="План_2015_по трим."/>
      <sheetName val="разходи 2013-2019"/>
      <sheetName val="разходи 2016"/>
      <sheetName val="realizacia 2015"/>
      <sheetName val="бтг 2015"/>
      <sheetName val="dostavka 2015"/>
      <sheetName val="realizacia 2016"/>
      <sheetName val="бтг 2016"/>
      <sheetName val="dostavka 2016"/>
      <sheetName val="realizacia 2017"/>
      <sheetName val="бтг 2017"/>
      <sheetName val="dostavka 2017"/>
      <sheetName val="realizacia 2018"/>
      <sheetName val="бтг 2018"/>
      <sheetName val="dostavka 2018"/>
      <sheetName val="realizacia 2019"/>
      <sheetName val="бтг 2019"/>
      <sheetName val="dostavka 2019"/>
      <sheetName val="KPIs"/>
      <sheetName val="KPIs1"/>
      <sheetName val="Разходи 2015-2019"/>
      <sheetName val="Ratios"/>
      <sheetName val="Общи показатели"/>
      <sheetName val="Общи показ.2018 по трим."/>
      <sheetName val="ОД"/>
      <sheetName val="ОД 2018 по трим."/>
      <sheetName val="ФД"/>
      <sheetName val="ФД2018 по трим."/>
      <sheetName val="ОВД 2017_2018-2022"/>
      <sheetName val="ОВД 2017 очак.,2018 вкл.трим."/>
      <sheetName val="ОФС 2018-2022"/>
      <sheetName val="ОФС 2017 очакв.,2018 вкл.трим."/>
      <sheetName val="ПП 2017 очак-2018-2022"/>
      <sheetName val="ПП2017 очакв.2018-2022вкл.трим."/>
    </sheetNames>
    <sheetDataSet>
      <sheetData sheetId="0"/>
      <sheetData sheetId="1">
        <row r="208">
          <cell r="H208">
            <v>-687.85</v>
          </cell>
        </row>
      </sheetData>
      <sheetData sheetId="2">
        <row r="198">
          <cell r="H198">
            <v>-1084979</v>
          </cell>
        </row>
        <row r="200">
          <cell r="H200">
            <v>-120501.85795220625</v>
          </cell>
        </row>
        <row r="201">
          <cell r="H201">
            <v>-16292</v>
          </cell>
        </row>
        <row r="202">
          <cell r="H202">
            <v>-142</v>
          </cell>
        </row>
        <row r="203">
          <cell r="H203">
            <v>-26</v>
          </cell>
        </row>
        <row r="204">
          <cell r="H204">
            <v>-3840</v>
          </cell>
        </row>
        <row r="205">
          <cell r="H205">
            <v>-233965</v>
          </cell>
        </row>
        <row r="206">
          <cell r="H206">
            <v>-3198</v>
          </cell>
        </row>
        <row r="207">
          <cell r="H207">
            <v>-3129</v>
          </cell>
        </row>
        <row r="208">
          <cell r="H208">
            <v>0</v>
          </cell>
        </row>
        <row r="220">
          <cell r="H220">
            <v>-65000</v>
          </cell>
        </row>
        <row r="222">
          <cell r="H222">
            <v>-9924</v>
          </cell>
        </row>
        <row r="223">
          <cell r="H223">
            <v>-441</v>
          </cell>
        </row>
        <row r="225">
          <cell r="H225">
            <v>-95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ючови показатели"/>
      <sheetName val="Коефициенти"/>
      <sheetName val="Отчет за финансовото състояние"/>
      <sheetName val="ОФС 31122017"/>
      <sheetName val="Отчет за всеобхватния доход"/>
      <sheetName val="ОД 31122017"/>
      <sheetName val="Отчет за паричните потоци"/>
      <sheetName val="ПП 31122017"/>
      <sheetName val="Бележки"/>
      <sheetName val="Начална стр."/>
      <sheetName val="1. КФН  БАЛАНС"/>
      <sheetName val="OV 31122017"/>
      <sheetName val="2.КФН Отчет за доходите"/>
      <sheetName val="3.КФН Отчет за паричния поток"/>
      <sheetName val="4. КФН Отчет за капитала"/>
      <sheetName val="КФН Справка 5 Инвестиции"/>
      <sheetName val="КФН Справка 6 НТА"/>
      <sheetName val="КФН Справка 7 Взем+Задъл+Пров"/>
      <sheetName val="КФН Справка 8 ЦК"/>
      <sheetName val="Справка 8 НДМА"/>
      <sheetName val="Справка 7 ДА"/>
      <sheetName val="Отчет за капитала 3112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W16">
            <v>-1078219922.1099999</v>
          </cell>
        </row>
        <row r="18">
          <cell r="Z18">
            <v>-96595493.349999994</v>
          </cell>
        </row>
        <row r="19">
          <cell r="Z19">
            <v>-15182903.24</v>
          </cell>
        </row>
        <row r="20">
          <cell r="Z20">
            <v>-177077.44</v>
          </cell>
        </row>
        <row r="21">
          <cell r="Z21">
            <v>-23803.439999999999</v>
          </cell>
        </row>
        <row r="22">
          <cell r="Z22">
            <v>-1008281.38</v>
          </cell>
        </row>
        <row r="23">
          <cell r="Z23">
            <v>-2553355.35</v>
          </cell>
        </row>
        <row r="24">
          <cell r="Z24">
            <v>-215790775.16999999</v>
          </cell>
        </row>
        <row r="25">
          <cell r="Z25">
            <v>-2709095.65</v>
          </cell>
        </row>
        <row r="34">
          <cell r="Z34">
            <v>-11813733.27</v>
          </cell>
        </row>
        <row r="37">
          <cell r="Z37">
            <v>-20412.38</v>
          </cell>
        </row>
        <row r="38">
          <cell r="Z38">
            <v>-111141.66</v>
          </cell>
        </row>
        <row r="57">
          <cell r="Z57">
            <v>-2421.6</v>
          </cell>
        </row>
        <row r="59">
          <cell r="Z59">
            <v>-1082565.32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KNIGA-  31 12 2017"/>
      <sheetName val="GL KNIGA- GR 50  2017"/>
      <sheetName val="OFS  -  31 12 2017"/>
      <sheetName val="OVD - 31 12 17  "/>
      <sheetName val="KAPITAL  31 12 17"/>
      <sheetName val="OPP  31 12 2017"/>
      <sheetName val="OFS+OVD  7 - имс 2018"/>
      <sheetName val="OFS+ OVD 8 НДМА 2018"/>
      <sheetName val="OFS   9.1 OTSR DANUZI S-DO 2017"/>
      <sheetName val="OFS 9.2. -OTSR DAN - DVIG. 2018"/>
      <sheetName val="OBOR VED 31 12 2017 23 02 18"/>
      <sheetName val="OFS  10  turgov.i dr vzem. 2017"/>
      <sheetName val="OFS -  11 MЗ   2017"/>
      <sheetName val="OFS 12 13 14- PARI, K-L, REZER"/>
      <sheetName val="OFS 15 - zaemi"/>
      <sheetName val="OFS 16 -  turg zadulg"/>
      <sheetName val="OFS - 17 актюерски"/>
      <sheetName val="OVD 18 - zag. ot obesz 2017"/>
      <sheetName val="OVD - 19 . 20- (602 604 605 )"/>
      <sheetName val="OVD - 21,22, 23 ( 601 609) 709"/>
      <sheetName val="OVD - 24 fin p-di, r-di"/>
      <sheetName val="OVD -25 r-di danuzi pe4."/>
      <sheetName val="31 СВЪР ЛИЦА  SDELKI 1 (A-D) "/>
      <sheetName val="31 СВЪР.ЛИЦА-2 VZEM.+ZADUL(E-G)"/>
      <sheetName val="31 Т. (3)-ЗАДЪЛЖ.ЗАЕМ СВ Л. 15"/>
      <sheetName val="upr p-l"/>
      <sheetName val="UPRAVL K-L Prilog. т. 3.2. 2016"/>
      <sheetName val="КСр риск"/>
      <sheetName val="Недерив.фин.пасиви"/>
      <sheetName val="анализ К-л"/>
      <sheetName val="рекласиф. в ОФС"/>
      <sheetName val="лиз плащания"/>
      <sheetName val="Sheet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6">
          <cell r="C26">
            <v>-2106.2393299999999</v>
          </cell>
        </row>
        <row r="27">
          <cell r="C27">
            <v>-319.65294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за възнагражденията"/>
      <sheetName val="604 Възнаграждения 2017"/>
      <sheetName val="605.2 Възнаграждения по КТД"/>
      <sheetName val="605.1 Социални осигуровки 2017"/>
    </sheetNames>
    <sheetDataSet>
      <sheetData sheetId="0">
        <row r="3">
          <cell r="B3">
            <v>167254.34</v>
          </cell>
        </row>
        <row r="4">
          <cell r="B4">
            <v>19522.410000000003</v>
          </cell>
        </row>
        <row r="5">
          <cell r="B5">
            <v>8146.67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Хрон.2017"/>
    </sheetNames>
    <sheetDataSet>
      <sheetData sheetId="0"/>
      <sheetData sheetId="1">
        <row r="84">
          <cell r="P84">
            <v>2124</v>
          </cell>
        </row>
        <row r="85">
          <cell r="P85">
            <v>2898</v>
          </cell>
        </row>
        <row r="86">
          <cell r="P86">
            <v>2027.45</v>
          </cell>
        </row>
        <row r="87">
          <cell r="P87">
            <v>96.55</v>
          </cell>
        </row>
        <row r="88">
          <cell r="P88">
            <v>12520</v>
          </cell>
        </row>
        <row r="103">
          <cell r="P103">
            <v>332.19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</sheetNames>
    <sheetDataSet>
      <sheetData sheetId="0"/>
      <sheetData sheetId="1"/>
      <sheetData sheetId="2">
        <row r="2">
          <cell r="B2">
            <v>19</v>
          </cell>
          <cell r="C2">
            <v>1</v>
          </cell>
        </row>
        <row r="3">
          <cell r="B3">
            <v>9</v>
          </cell>
          <cell r="C3">
            <v>1</v>
          </cell>
        </row>
        <row r="4">
          <cell r="B4">
            <v>297</v>
          </cell>
          <cell r="C4">
            <v>22</v>
          </cell>
        </row>
        <row r="5">
          <cell r="B5">
            <v>67</v>
          </cell>
          <cell r="C5">
            <v>5</v>
          </cell>
        </row>
        <row r="6">
          <cell r="B6">
            <v>209</v>
          </cell>
          <cell r="C6">
            <v>15</v>
          </cell>
        </row>
        <row r="7">
          <cell r="B7">
            <v>52</v>
          </cell>
          <cell r="C7">
            <v>3</v>
          </cell>
        </row>
        <row r="8">
          <cell r="B8">
            <v>5</v>
          </cell>
          <cell r="C8">
            <v>0</v>
          </cell>
        </row>
        <row r="9">
          <cell r="B9">
            <v>27</v>
          </cell>
          <cell r="C9">
            <v>2</v>
          </cell>
        </row>
        <row r="10">
          <cell r="B10">
            <v>12</v>
          </cell>
          <cell r="C10">
            <v>0</v>
          </cell>
        </row>
        <row r="11">
          <cell r="B11">
            <v>13</v>
          </cell>
          <cell r="C11">
            <v>0</v>
          </cell>
        </row>
        <row r="12">
          <cell r="B12">
            <v>2</v>
          </cell>
          <cell r="C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pis://Base=NARH&amp;DocCode=41765&amp;Type=201/" TargetMode="External"/><Relationship Id="rId1" Type="http://schemas.openxmlformats.org/officeDocument/2006/relationships/hyperlink" Target="apis://Base=NARH&amp;DocCode=84046&amp;ToPar=Art6&amp;Type=20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pis://Base=NARH&amp;DocCode=84046&amp;ToPar=Art9&amp;Type=20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Normal="100" zoomScaleSheetLayoutView="80" workbookViewId="0">
      <selection activeCell="H26" sqref="H26"/>
    </sheetView>
  </sheetViews>
  <sheetFormatPr defaultRowHeight="15" x14ac:dyDescent="0.25"/>
  <cols>
    <col min="1" max="1" width="23" customWidth="1"/>
    <col min="2" max="2" width="54" customWidth="1"/>
    <col min="3" max="3" width="14.5703125" style="79" customWidth="1"/>
    <col min="4" max="4" width="13.7109375" customWidth="1"/>
    <col min="5" max="5" width="8.28515625" customWidth="1"/>
    <col min="6" max="6" width="11.85546875" customWidth="1"/>
    <col min="7" max="7" width="36" customWidth="1"/>
    <col min="8" max="8" width="20.5703125" customWidth="1"/>
    <col min="9" max="9" width="21.7109375" customWidth="1"/>
    <col min="10" max="10" width="48.28515625" customWidth="1"/>
    <col min="11" max="256" width="9.140625" style="2"/>
    <col min="257" max="257" width="42.5703125" style="2" bestFit="1" customWidth="1"/>
    <col min="258" max="258" width="56.42578125" style="2" bestFit="1" customWidth="1"/>
    <col min="259" max="259" width="13.7109375" style="2" customWidth="1"/>
    <col min="260" max="260" width="13.5703125" style="2" bestFit="1" customWidth="1"/>
    <col min="261" max="261" width="13.85546875" style="2" bestFit="1" customWidth="1"/>
    <col min="262" max="262" width="11.42578125" style="2" bestFit="1" customWidth="1"/>
    <col min="263" max="263" width="23.42578125" style="2" bestFit="1" customWidth="1"/>
    <col min="264" max="264" width="12.85546875" style="2" customWidth="1"/>
    <col min="265" max="265" width="11.42578125" style="2" customWidth="1"/>
    <col min="266" max="266" width="62.140625" style="2" customWidth="1"/>
    <col min="267" max="512" width="9.140625" style="2"/>
    <col min="513" max="513" width="42.5703125" style="2" bestFit="1" customWidth="1"/>
    <col min="514" max="514" width="56.42578125" style="2" bestFit="1" customWidth="1"/>
    <col min="515" max="515" width="13.7109375" style="2" customWidth="1"/>
    <col min="516" max="516" width="13.5703125" style="2" bestFit="1" customWidth="1"/>
    <col min="517" max="517" width="13.85546875" style="2" bestFit="1" customWidth="1"/>
    <col min="518" max="518" width="11.42578125" style="2" bestFit="1" customWidth="1"/>
    <col min="519" max="519" width="23.42578125" style="2" bestFit="1" customWidth="1"/>
    <col min="520" max="520" width="12.85546875" style="2" customWidth="1"/>
    <col min="521" max="521" width="11.42578125" style="2" customWidth="1"/>
    <col min="522" max="522" width="62.140625" style="2" customWidth="1"/>
    <col min="523" max="768" width="9.140625" style="2"/>
    <col min="769" max="769" width="42.5703125" style="2" bestFit="1" customWidth="1"/>
    <col min="770" max="770" width="56.42578125" style="2" bestFit="1" customWidth="1"/>
    <col min="771" max="771" width="13.7109375" style="2" customWidth="1"/>
    <col min="772" max="772" width="13.5703125" style="2" bestFit="1" customWidth="1"/>
    <col min="773" max="773" width="13.85546875" style="2" bestFit="1" customWidth="1"/>
    <col min="774" max="774" width="11.42578125" style="2" bestFit="1" customWidth="1"/>
    <col min="775" max="775" width="23.42578125" style="2" bestFit="1" customWidth="1"/>
    <col min="776" max="776" width="12.85546875" style="2" customWidth="1"/>
    <col min="777" max="777" width="11.42578125" style="2" customWidth="1"/>
    <col min="778" max="778" width="62.140625" style="2" customWidth="1"/>
    <col min="779" max="1024" width="9.140625" style="2"/>
    <col min="1025" max="1025" width="42.5703125" style="2" bestFit="1" customWidth="1"/>
    <col min="1026" max="1026" width="56.42578125" style="2" bestFit="1" customWidth="1"/>
    <col min="1027" max="1027" width="13.7109375" style="2" customWidth="1"/>
    <col min="1028" max="1028" width="13.5703125" style="2" bestFit="1" customWidth="1"/>
    <col min="1029" max="1029" width="13.85546875" style="2" bestFit="1" customWidth="1"/>
    <col min="1030" max="1030" width="11.42578125" style="2" bestFit="1" customWidth="1"/>
    <col min="1031" max="1031" width="23.42578125" style="2" bestFit="1" customWidth="1"/>
    <col min="1032" max="1032" width="12.85546875" style="2" customWidth="1"/>
    <col min="1033" max="1033" width="11.42578125" style="2" customWidth="1"/>
    <col min="1034" max="1034" width="62.140625" style="2" customWidth="1"/>
    <col min="1035" max="1280" width="9.140625" style="2"/>
    <col min="1281" max="1281" width="42.5703125" style="2" bestFit="1" customWidth="1"/>
    <col min="1282" max="1282" width="56.42578125" style="2" bestFit="1" customWidth="1"/>
    <col min="1283" max="1283" width="13.7109375" style="2" customWidth="1"/>
    <col min="1284" max="1284" width="13.5703125" style="2" bestFit="1" customWidth="1"/>
    <col min="1285" max="1285" width="13.85546875" style="2" bestFit="1" customWidth="1"/>
    <col min="1286" max="1286" width="11.42578125" style="2" bestFit="1" customWidth="1"/>
    <col min="1287" max="1287" width="23.42578125" style="2" bestFit="1" customWidth="1"/>
    <col min="1288" max="1288" width="12.85546875" style="2" customWidth="1"/>
    <col min="1289" max="1289" width="11.42578125" style="2" customWidth="1"/>
    <col min="1290" max="1290" width="62.140625" style="2" customWidth="1"/>
    <col min="1291" max="1536" width="9.140625" style="2"/>
    <col min="1537" max="1537" width="42.5703125" style="2" bestFit="1" customWidth="1"/>
    <col min="1538" max="1538" width="56.42578125" style="2" bestFit="1" customWidth="1"/>
    <col min="1539" max="1539" width="13.7109375" style="2" customWidth="1"/>
    <col min="1540" max="1540" width="13.5703125" style="2" bestFit="1" customWidth="1"/>
    <col min="1541" max="1541" width="13.85546875" style="2" bestFit="1" customWidth="1"/>
    <col min="1542" max="1542" width="11.42578125" style="2" bestFit="1" customWidth="1"/>
    <col min="1543" max="1543" width="23.42578125" style="2" bestFit="1" customWidth="1"/>
    <col min="1544" max="1544" width="12.85546875" style="2" customWidth="1"/>
    <col min="1545" max="1545" width="11.42578125" style="2" customWidth="1"/>
    <col min="1546" max="1546" width="62.140625" style="2" customWidth="1"/>
    <col min="1547" max="1792" width="9.140625" style="2"/>
    <col min="1793" max="1793" width="42.5703125" style="2" bestFit="1" customWidth="1"/>
    <col min="1794" max="1794" width="56.42578125" style="2" bestFit="1" customWidth="1"/>
    <col min="1795" max="1795" width="13.7109375" style="2" customWidth="1"/>
    <col min="1796" max="1796" width="13.5703125" style="2" bestFit="1" customWidth="1"/>
    <col min="1797" max="1797" width="13.85546875" style="2" bestFit="1" customWidth="1"/>
    <col min="1798" max="1798" width="11.42578125" style="2" bestFit="1" customWidth="1"/>
    <col min="1799" max="1799" width="23.42578125" style="2" bestFit="1" customWidth="1"/>
    <col min="1800" max="1800" width="12.85546875" style="2" customWidth="1"/>
    <col min="1801" max="1801" width="11.42578125" style="2" customWidth="1"/>
    <col min="1802" max="1802" width="62.140625" style="2" customWidth="1"/>
    <col min="1803" max="2048" width="9.140625" style="2"/>
    <col min="2049" max="2049" width="42.5703125" style="2" bestFit="1" customWidth="1"/>
    <col min="2050" max="2050" width="56.42578125" style="2" bestFit="1" customWidth="1"/>
    <col min="2051" max="2051" width="13.7109375" style="2" customWidth="1"/>
    <col min="2052" max="2052" width="13.5703125" style="2" bestFit="1" customWidth="1"/>
    <col min="2053" max="2053" width="13.85546875" style="2" bestFit="1" customWidth="1"/>
    <col min="2054" max="2054" width="11.42578125" style="2" bestFit="1" customWidth="1"/>
    <col min="2055" max="2055" width="23.42578125" style="2" bestFit="1" customWidth="1"/>
    <col min="2056" max="2056" width="12.85546875" style="2" customWidth="1"/>
    <col min="2057" max="2057" width="11.42578125" style="2" customWidth="1"/>
    <col min="2058" max="2058" width="62.140625" style="2" customWidth="1"/>
    <col min="2059" max="2304" width="9.140625" style="2"/>
    <col min="2305" max="2305" width="42.5703125" style="2" bestFit="1" customWidth="1"/>
    <col min="2306" max="2306" width="56.42578125" style="2" bestFit="1" customWidth="1"/>
    <col min="2307" max="2307" width="13.7109375" style="2" customWidth="1"/>
    <col min="2308" max="2308" width="13.5703125" style="2" bestFit="1" customWidth="1"/>
    <col min="2309" max="2309" width="13.85546875" style="2" bestFit="1" customWidth="1"/>
    <col min="2310" max="2310" width="11.42578125" style="2" bestFit="1" customWidth="1"/>
    <col min="2311" max="2311" width="23.42578125" style="2" bestFit="1" customWidth="1"/>
    <col min="2312" max="2312" width="12.85546875" style="2" customWidth="1"/>
    <col min="2313" max="2313" width="11.42578125" style="2" customWidth="1"/>
    <col min="2314" max="2314" width="62.140625" style="2" customWidth="1"/>
    <col min="2315" max="2560" width="9.140625" style="2"/>
    <col min="2561" max="2561" width="42.5703125" style="2" bestFit="1" customWidth="1"/>
    <col min="2562" max="2562" width="56.42578125" style="2" bestFit="1" customWidth="1"/>
    <col min="2563" max="2563" width="13.7109375" style="2" customWidth="1"/>
    <col min="2564" max="2564" width="13.5703125" style="2" bestFit="1" customWidth="1"/>
    <col min="2565" max="2565" width="13.85546875" style="2" bestFit="1" customWidth="1"/>
    <col min="2566" max="2566" width="11.42578125" style="2" bestFit="1" customWidth="1"/>
    <col min="2567" max="2567" width="23.42578125" style="2" bestFit="1" customWidth="1"/>
    <col min="2568" max="2568" width="12.85546875" style="2" customWidth="1"/>
    <col min="2569" max="2569" width="11.42578125" style="2" customWidth="1"/>
    <col min="2570" max="2570" width="62.140625" style="2" customWidth="1"/>
    <col min="2571" max="2816" width="9.140625" style="2"/>
    <col min="2817" max="2817" width="42.5703125" style="2" bestFit="1" customWidth="1"/>
    <col min="2818" max="2818" width="56.42578125" style="2" bestFit="1" customWidth="1"/>
    <col min="2819" max="2819" width="13.7109375" style="2" customWidth="1"/>
    <col min="2820" max="2820" width="13.5703125" style="2" bestFit="1" customWidth="1"/>
    <col min="2821" max="2821" width="13.85546875" style="2" bestFit="1" customWidth="1"/>
    <col min="2822" max="2822" width="11.42578125" style="2" bestFit="1" customWidth="1"/>
    <col min="2823" max="2823" width="23.42578125" style="2" bestFit="1" customWidth="1"/>
    <col min="2824" max="2824" width="12.85546875" style="2" customWidth="1"/>
    <col min="2825" max="2825" width="11.42578125" style="2" customWidth="1"/>
    <col min="2826" max="2826" width="62.140625" style="2" customWidth="1"/>
    <col min="2827" max="3072" width="9.140625" style="2"/>
    <col min="3073" max="3073" width="42.5703125" style="2" bestFit="1" customWidth="1"/>
    <col min="3074" max="3074" width="56.42578125" style="2" bestFit="1" customWidth="1"/>
    <col min="3075" max="3075" width="13.7109375" style="2" customWidth="1"/>
    <col min="3076" max="3076" width="13.5703125" style="2" bestFit="1" customWidth="1"/>
    <col min="3077" max="3077" width="13.85546875" style="2" bestFit="1" customWidth="1"/>
    <col min="3078" max="3078" width="11.42578125" style="2" bestFit="1" customWidth="1"/>
    <col min="3079" max="3079" width="23.42578125" style="2" bestFit="1" customWidth="1"/>
    <col min="3080" max="3080" width="12.85546875" style="2" customWidth="1"/>
    <col min="3081" max="3081" width="11.42578125" style="2" customWidth="1"/>
    <col min="3082" max="3082" width="62.140625" style="2" customWidth="1"/>
    <col min="3083" max="3328" width="9.140625" style="2"/>
    <col min="3329" max="3329" width="42.5703125" style="2" bestFit="1" customWidth="1"/>
    <col min="3330" max="3330" width="56.42578125" style="2" bestFit="1" customWidth="1"/>
    <col min="3331" max="3331" width="13.7109375" style="2" customWidth="1"/>
    <col min="3332" max="3332" width="13.5703125" style="2" bestFit="1" customWidth="1"/>
    <col min="3333" max="3333" width="13.85546875" style="2" bestFit="1" customWidth="1"/>
    <col min="3334" max="3334" width="11.42578125" style="2" bestFit="1" customWidth="1"/>
    <col min="3335" max="3335" width="23.42578125" style="2" bestFit="1" customWidth="1"/>
    <col min="3336" max="3336" width="12.85546875" style="2" customWidth="1"/>
    <col min="3337" max="3337" width="11.42578125" style="2" customWidth="1"/>
    <col min="3338" max="3338" width="62.140625" style="2" customWidth="1"/>
    <col min="3339" max="3584" width="9.140625" style="2"/>
    <col min="3585" max="3585" width="42.5703125" style="2" bestFit="1" customWidth="1"/>
    <col min="3586" max="3586" width="56.42578125" style="2" bestFit="1" customWidth="1"/>
    <col min="3587" max="3587" width="13.7109375" style="2" customWidth="1"/>
    <col min="3588" max="3588" width="13.5703125" style="2" bestFit="1" customWidth="1"/>
    <col min="3589" max="3589" width="13.85546875" style="2" bestFit="1" customWidth="1"/>
    <col min="3590" max="3590" width="11.42578125" style="2" bestFit="1" customWidth="1"/>
    <col min="3591" max="3591" width="23.42578125" style="2" bestFit="1" customWidth="1"/>
    <col min="3592" max="3592" width="12.85546875" style="2" customWidth="1"/>
    <col min="3593" max="3593" width="11.42578125" style="2" customWidth="1"/>
    <col min="3594" max="3594" width="62.140625" style="2" customWidth="1"/>
    <col min="3595" max="3840" width="9.140625" style="2"/>
    <col min="3841" max="3841" width="42.5703125" style="2" bestFit="1" customWidth="1"/>
    <col min="3842" max="3842" width="56.42578125" style="2" bestFit="1" customWidth="1"/>
    <col min="3843" max="3843" width="13.7109375" style="2" customWidth="1"/>
    <col min="3844" max="3844" width="13.5703125" style="2" bestFit="1" customWidth="1"/>
    <col min="3845" max="3845" width="13.85546875" style="2" bestFit="1" customWidth="1"/>
    <col min="3846" max="3846" width="11.42578125" style="2" bestFit="1" customWidth="1"/>
    <col min="3847" max="3847" width="23.42578125" style="2" bestFit="1" customWidth="1"/>
    <col min="3848" max="3848" width="12.85546875" style="2" customWidth="1"/>
    <col min="3849" max="3849" width="11.42578125" style="2" customWidth="1"/>
    <col min="3850" max="3850" width="62.140625" style="2" customWidth="1"/>
    <col min="3851" max="4096" width="9.140625" style="2"/>
    <col min="4097" max="4097" width="42.5703125" style="2" bestFit="1" customWidth="1"/>
    <col min="4098" max="4098" width="56.42578125" style="2" bestFit="1" customWidth="1"/>
    <col min="4099" max="4099" width="13.7109375" style="2" customWidth="1"/>
    <col min="4100" max="4100" width="13.5703125" style="2" bestFit="1" customWidth="1"/>
    <col min="4101" max="4101" width="13.85546875" style="2" bestFit="1" customWidth="1"/>
    <col min="4102" max="4102" width="11.42578125" style="2" bestFit="1" customWidth="1"/>
    <col min="4103" max="4103" width="23.42578125" style="2" bestFit="1" customWidth="1"/>
    <col min="4104" max="4104" width="12.85546875" style="2" customWidth="1"/>
    <col min="4105" max="4105" width="11.42578125" style="2" customWidth="1"/>
    <col min="4106" max="4106" width="62.140625" style="2" customWidth="1"/>
    <col min="4107" max="4352" width="9.140625" style="2"/>
    <col min="4353" max="4353" width="42.5703125" style="2" bestFit="1" customWidth="1"/>
    <col min="4354" max="4354" width="56.42578125" style="2" bestFit="1" customWidth="1"/>
    <col min="4355" max="4355" width="13.7109375" style="2" customWidth="1"/>
    <col min="4356" max="4356" width="13.5703125" style="2" bestFit="1" customWidth="1"/>
    <col min="4357" max="4357" width="13.85546875" style="2" bestFit="1" customWidth="1"/>
    <col min="4358" max="4358" width="11.42578125" style="2" bestFit="1" customWidth="1"/>
    <col min="4359" max="4359" width="23.42578125" style="2" bestFit="1" customWidth="1"/>
    <col min="4360" max="4360" width="12.85546875" style="2" customWidth="1"/>
    <col min="4361" max="4361" width="11.42578125" style="2" customWidth="1"/>
    <col min="4362" max="4362" width="62.140625" style="2" customWidth="1"/>
    <col min="4363" max="4608" width="9.140625" style="2"/>
    <col min="4609" max="4609" width="42.5703125" style="2" bestFit="1" customWidth="1"/>
    <col min="4610" max="4610" width="56.42578125" style="2" bestFit="1" customWidth="1"/>
    <col min="4611" max="4611" width="13.7109375" style="2" customWidth="1"/>
    <col min="4612" max="4612" width="13.5703125" style="2" bestFit="1" customWidth="1"/>
    <col min="4613" max="4613" width="13.85546875" style="2" bestFit="1" customWidth="1"/>
    <col min="4614" max="4614" width="11.42578125" style="2" bestFit="1" customWidth="1"/>
    <col min="4615" max="4615" width="23.42578125" style="2" bestFit="1" customWidth="1"/>
    <col min="4616" max="4616" width="12.85546875" style="2" customWidth="1"/>
    <col min="4617" max="4617" width="11.42578125" style="2" customWidth="1"/>
    <col min="4618" max="4618" width="62.140625" style="2" customWidth="1"/>
    <col min="4619" max="4864" width="9.140625" style="2"/>
    <col min="4865" max="4865" width="42.5703125" style="2" bestFit="1" customWidth="1"/>
    <col min="4866" max="4866" width="56.42578125" style="2" bestFit="1" customWidth="1"/>
    <col min="4867" max="4867" width="13.7109375" style="2" customWidth="1"/>
    <col min="4868" max="4868" width="13.5703125" style="2" bestFit="1" customWidth="1"/>
    <col min="4869" max="4869" width="13.85546875" style="2" bestFit="1" customWidth="1"/>
    <col min="4870" max="4870" width="11.42578125" style="2" bestFit="1" customWidth="1"/>
    <col min="4871" max="4871" width="23.42578125" style="2" bestFit="1" customWidth="1"/>
    <col min="4872" max="4872" width="12.85546875" style="2" customWidth="1"/>
    <col min="4873" max="4873" width="11.42578125" style="2" customWidth="1"/>
    <col min="4874" max="4874" width="62.140625" style="2" customWidth="1"/>
    <col min="4875" max="5120" width="9.140625" style="2"/>
    <col min="5121" max="5121" width="42.5703125" style="2" bestFit="1" customWidth="1"/>
    <col min="5122" max="5122" width="56.42578125" style="2" bestFit="1" customWidth="1"/>
    <col min="5123" max="5123" width="13.7109375" style="2" customWidth="1"/>
    <col min="5124" max="5124" width="13.5703125" style="2" bestFit="1" customWidth="1"/>
    <col min="5125" max="5125" width="13.85546875" style="2" bestFit="1" customWidth="1"/>
    <col min="5126" max="5126" width="11.42578125" style="2" bestFit="1" customWidth="1"/>
    <col min="5127" max="5127" width="23.42578125" style="2" bestFit="1" customWidth="1"/>
    <col min="5128" max="5128" width="12.85546875" style="2" customWidth="1"/>
    <col min="5129" max="5129" width="11.42578125" style="2" customWidth="1"/>
    <col min="5130" max="5130" width="62.140625" style="2" customWidth="1"/>
    <col min="5131" max="5376" width="9.140625" style="2"/>
    <col min="5377" max="5377" width="42.5703125" style="2" bestFit="1" customWidth="1"/>
    <col min="5378" max="5378" width="56.42578125" style="2" bestFit="1" customWidth="1"/>
    <col min="5379" max="5379" width="13.7109375" style="2" customWidth="1"/>
    <col min="5380" max="5380" width="13.5703125" style="2" bestFit="1" customWidth="1"/>
    <col min="5381" max="5381" width="13.85546875" style="2" bestFit="1" customWidth="1"/>
    <col min="5382" max="5382" width="11.42578125" style="2" bestFit="1" customWidth="1"/>
    <col min="5383" max="5383" width="23.42578125" style="2" bestFit="1" customWidth="1"/>
    <col min="5384" max="5384" width="12.85546875" style="2" customWidth="1"/>
    <col min="5385" max="5385" width="11.42578125" style="2" customWidth="1"/>
    <col min="5386" max="5386" width="62.140625" style="2" customWidth="1"/>
    <col min="5387" max="5632" width="9.140625" style="2"/>
    <col min="5633" max="5633" width="42.5703125" style="2" bestFit="1" customWidth="1"/>
    <col min="5634" max="5634" width="56.42578125" style="2" bestFit="1" customWidth="1"/>
    <col min="5635" max="5635" width="13.7109375" style="2" customWidth="1"/>
    <col min="5636" max="5636" width="13.5703125" style="2" bestFit="1" customWidth="1"/>
    <col min="5637" max="5637" width="13.85546875" style="2" bestFit="1" customWidth="1"/>
    <col min="5638" max="5638" width="11.42578125" style="2" bestFit="1" customWidth="1"/>
    <col min="5639" max="5639" width="23.42578125" style="2" bestFit="1" customWidth="1"/>
    <col min="5640" max="5640" width="12.85546875" style="2" customWidth="1"/>
    <col min="5641" max="5641" width="11.42578125" style="2" customWidth="1"/>
    <col min="5642" max="5642" width="62.140625" style="2" customWidth="1"/>
    <col min="5643" max="5888" width="9.140625" style="2"/>
    <col min="5889" max="5889" width="42.5703125" style="2" bestFit="1" customWidth="1"/>
    <col min="5890" max="5890" width="56.42578125" style="2" bestFit="1" customWidth="1"/>
    <col min="5891" max="5891" width="13.7109375" style="2" customWidth="1"/>
    <col min="5892" max="5892" width="13.5703125" style="2" bestFit="1" customWidth="1"/>
    <col min="5893" max="5893" width="13.85546875" style="2" bestFit="1" customWidth="1"/>
    <col min="5894" max="5894" width="11.42578125" style="2" bestFit="1" customWidth="1"/>
    <col min="5895" max="5895" width="23.42578125" style="2" bestFit="1" customWidth="1"/>
    <col min="5896" max="5896" width="12.85546875" style="2" customWidth="1"/>
    <col min="5897" max="5897" width="11.42578125" style="2" customWidth="1"/>
    <col min="5898" max="5898" width="62.140625" style="2" customWidth="1"/>
    <col min="5899" max="6144" width="9.140625" style="2"/>
    <col min="6145" max="6145" width="42.5703125" style="2" bestFit="1" customWidth="1"/>
    <col min="6146" max="6146" width="56.42578125" style="2" bestFit="1" customWidth="1"/>
    <col min="6147" max="6147" width="13.7109375" style="2" customWidth="1"/>
    <col min="6148" max="6148" width="13.5703125" style="2" bestFit="1" customWidth="1"/>
    <col min="6149" max="6149" width="13.85546875" style="2" bestFit="1" customWidth="1"/>
    <col min="6150" max="6150" width="11.42578125" style="2" bestFit="1" customWidth="1"/>
    <col min="6151" max="6151" width="23.42578125" style="2" bestFit="1" customWidth="1"/>
    <col min="6152" max="6152" width="12.85546875" style="2" customWidth="1"/>
    <col min="6153" max="6153" width="11.42578125" style="2" customWidth="1"/>
    <col min="6154" max="6154" width="62.140625" style="2" customWidth="1"/>
    <col min="6155" max="6400" width="9.140625" style="2"/>
    <col min="6401" max="6401" width="42.5703125" style="2" bestFit="1" customWidth="1"/>
    <col min="6402" max="6402" width="56.42578125" style="2" bestFit="1" customWidth="1"/>
    <col min="6403" max="6403" width="13.7109375" style="2" customWidth="1"/>
    <col min="6404" max="6404" width="13.5703125" style="2" bestFit="1" customWidth="1"/>
    <col min="6405" max="6405" width="13.85546875" style="2" bestFit="1" customWidth="1"/>
    <col min="6406" max="6406" width="11.42578125" style="2" bestFit="1" customWidth="1"/>
    <col min="6407" max="6407" width="23.42578125" style="2" bestFit="1" customWidth="1"/>
    <col min="6408" max="6408" width="12.85546875" style="2" customWidth="1"/>
    <col min="6409" max="6409" width="11.42578125" style="2" customWidth="1"/>
    <col min="6410" max="6410" width="62.140625" style="2" customWidth="1"/>
    <col min="6411" max="6656" width="9.140625" style="2"/>
    <col min="6657" max="6657" width="42.5703125" style="2" bestFit="1" customWidth="1"/>
    <col min="6658" max="6658" width="56.42578125" style="2" bestFit="1" customWidth="1"/>
    <col min="6659" max="6659" width="13.7109375" style="2" customWidth="1"/>
    <col min="6660" max="6660" width="13.5703125" style="2" bestFit="1" customWidth="1"/>
    <col min="6661" max="6661" width="13.85546875" style="2" bestFit="1" customWidth="1"/>
    <col min="6662" max="6662" width="11.42578125" style="2" bestFit="1" customWidth="1"/>
    <col min="6663" max="6663" width="23.42578125" style="2" bestFit="1" customWidth="1"/>
    <col min="6664" max="6664" width="12.85546875" style="2" customWidth="1"/>
    <col min="6665" max="6665" width="11.42578125" style="2" customWidth="1"/>
    <col min="6666" max="6666" width="62.140625" style="2" customWidth="1"/>
    <col min="6667" max="6912" width="9.140625" style="2"/>
    <col min="6913" max="6913" width="42.5703125" style="2" bestFit="1" customWidth="1"/>
    <col min="6914" max="6914" width="56.42578125" style="2" bestFit="1" customWidth="1"/>
    <col min="6915" max="6915" width="13.7109375" style="2" customWidth="1"/>
    <col min="6916" max="6916" width="13.5703125" style="2" bestFit="1" customWidth="1"/>
    <col min="6917" max="6917" width="13.85546875" style="2" bestFit="1" customWidth="1"/>
    <col min="6918" max="6918" width="11.42578125" style="2" bestFit="1" customWidth="1"/>
    <col min="6919" max="6919" width="23.42578125" style="2" bestFit="1" customWidth="1"/>
    <col min="6920" max="6920" width="12.85546875" style="2" customWidth="1"/>
    <col min="6921" max="6921" width="11.42578125" style="2" customWidth="1"/>
    <col min="6922" max="6922" width="62.140625" style="2" customWidth="1"/>
    <col min="6923" max="7168" width="9.140625" style="2"/>
    <col min="7169" max="7169" width="42.5703125" style="2" bestFit="1" customWidth="1"/>
    <col min="7170" max="7170" width="56.42578125" style="2" bestFit="1" customWidth="1"/>
    <col min="7171" max="7171" width="13.7109375" style="2" customWidth="1"/>
    <col min="7172" max="7172" width="13.5703125" style="2" bestFit="1" customWidth="1"/>
    <col min="7173" max="7173" width="13.85546875" style="2" bestFit="1" customWidth="1"/>
    <col min="7174" max="7174" width="11.42578125" style="2" bestFit="1" customWidth="1"/>
    <col min="7175" max="7175" width="23.42578125" style="2" bestFit="1" customWidth="1"/>
    <col min="7176" max="7176" width="12.85546875" style="2" customWidth="1"/>
    <col min="7177" max="7177" width="11.42578125" style="2" customWidth="1"/>
    <col min="7178" max="7178" width="62.140625" style="2" customWidth="1"/>
    <col min="7179" max="7424" width="9.140625" style="2"/>
    <col min="7425" max="7425" width="42.5703125" style="2" bestFit="1" customWidth="1"/>
    <col min="7426" max="7426" width="56.42578125" style="2" bestFit="1" customWidth="1"/>
    <col min="7427" max="7427" width="13.7109375" style="2" customWidth="1"/>
    <col min="7428" max="7428" width="13.5703125" style="2" bestFit="1" customWidth="1"/>
    <col min="7429" max="7429" width="13.85546875" style="2" bestFit="1" customWidth="1"/>
    <col min="7430" max="7430" width="11.42578125" style="2" bestFit="1" customWidth="1"/>
    <col min="7431" max="7431" width="23.42578125" style="2" bestFit="1" customWidth="1"/>
    <col min="7432" max="7432" width="12.85546875" style="2" customWidth="1"/>
    <col min="7433" max="7433" width="11.42578125" style="2" customWidth="1"/>
    <col min="7434" max="7434" width="62.140625" style="2" customWidth="1"/>
    <col min="7435" max="7680" width="9.140625" style="2"/>
    <col min="7681" max="7681" width="42.5703125" style="2" bestFit="1" customWidth="1"/>
    <col min="7682" max="7682" width="56.42578125" style="2" bestFit="1" customWidth="1"/>
    <col min="7683" max="7683" width="13.7109375" style="2" customWidth="1"/>
    <col min="7684" max="7684" width="13.5703125" style="2" bestFit="1" customWidth="1"/>
    <col min="7685" max="7685" width="13.85546875" style="2" bestFit="1" customWidth="1"/>
    <col min="7686" max="7686" width="11.42578125" style="2" bestFit="1" customWidth="1"/>
    <col min="7687" max="7687" width="23.42578125" style="2" bestFit="1" customWidth="1"/>
    <col min="7688" max="7688" width="12.85546875" style="2" customWidth="1"/>
    <col min="7689" max="7689" width="11.42578125" style="2" customWidth="1"/>
    <col min="7690" max="7690" width="62.140625" style="2" customWidth="1"/>
    <col min="7691" max="7936" width="9.140625" style="2"/>
    <col min="7937" max="7937" width="42.5703125" style="2" bestFit="1" customWidth="1"/>
    <col min="7938" max="7938" width="56.42578125" style="2" bestFit="1" customWidth="1"/>
    <col min="7939" max="7939" width="13.7109375" style="2" customWidth="1"/>
    <col min="7940" max="7940" width="13.5703125" style="2" bestFit="1" customWidth="1"/>
    <col min="7941" max="7941" width="13.85546875" style="2" bestFit="1" customWidth="1"/>
    <col min="7942" max="7942" width="11.42578125" style="2" bestFit="1" customWidth="1"/>
    <col min="7943" max="7943" width="23.42578125" style="2" bestFit="1" customWidth="1"/>
    <col min="7944" max="7944" width="12.85546875" style="2" customWidth="1"/>
    <col min="7945" max="7945" width="11.42578125" style="2" customWidth="1"/>
    <col min="7946" max="7946" width="62.140625" style="2" customWidth="1"/>
    <col min="7947" max="8192" width="9.140625" style="2"/>
    <col min="8193" max="8193" width="42.5703125" style="2" bestFit="1" customWidth="1"/>
    <col min="8194" max="8194" width="56.42578125" style="2" bestFit="1" customWidth="1"/>
    <col min="8195" max="8195" width="13.7109375" style="2" customWidth="1"/>
    <col min="8196" max="8196" width="13.5703125" style="2" bestFit="1" customWidth="1"/>
    <col min="8197" max="8197" width="13.85546875" style="2" bestFit="1" customWidth="1"/>
    <col min="8198" max="8198" width="11.42578125" style="2" bestFit="1" customWidth="1"/>
    <col min="8199" max="8199" width="23.42578125" style="2" bestFit="1" customWidth="1"/>
    <col min="8200" max="8200" width="12.85546875" style="2" customWidth="1"/>
    <col min="8201" max="8201" width="11.42578125" style="2" customWidth="1"/>
    <col min="8202" max="8202" width="62.140625" style="2" customWidth="1"/>
    <col min="8203" max="8448" width="9.140625" style="2"/>
    <col min="8449" max="8449" width="42.5703125" style="2" bestFit="1" customWidth="1"/>
    <col min="8450" max="8450" width="56.42578125" style="2" bestFit="1" customWidth="1"/>
    <col min="8451" max="8451" width="13.7109375" style="2" customWidth="1"/>
    <col min="8452" max="8452" width="13.5703125" style="2" bestFit="1" customWidth="1"/>
    <col min="8453" max="8453" width="13.85546875" style="2" bestFit="1" customWidth="1"/>
    <col min="8454" max="8454" width="11.42578125" style="2" bestFit="1" customWidth="1"/>
    <col min="8455" max="8455" width="23.42578125" style="2" bestFit="1" customWidth="1"/>
    <col min="8456" max="8456" width="12.85546875" style="2" customWidth="1"/>
    <col min="8457" max="8457" width="11.42578125" style="2" customWidth="1"/>
    <col min="8458" max="8458" width="62.140625" style="2" customWidth="1"/>
    <col min="8459" max="8704" width="9.140625" style="2"/>
    <col min="8705" max="8705" width="42.5703125" style="2" bestFit="1" customWidth="1"/>
    <col min="8706" max="8706" width="56.42578125" style="2" bestFit="1" customWidth="1"/>
    <col min="8707" max="8707" width="13.7109375" style="2" customWidth="1"/>
    <col min="8708" max="8708" width="13.5703125" style="2" bestFit="1" customWidth="1"/>
    <col min="8709" max="8709" width="13.85546875" style="2" bestFit="1" customWidth="1"/>
    <col min="8710" max="8710" width="11.42578125" style="2" bestFit="1" customWidth="1"/>
    <col min="8711" max="8711" width="23.42578125" style="2" bestFit="1" customWidth="1"/>
    <col min="8712" max="8712" width="12.85546875" style="2" customWidth="1"/>
    <col min="8713" max="8713" width="11.42578125" style="2" customWidth="1"/>
    <col min="8714" max="8714" width="62.140625" style="2" customWidth="1"/>
    <col min="8715" max="8960" width="9.140625" style="2"/>
    <col min="8961" max="8961" width="42.5703125" style="2" bestFit="1" customWidth="1"/>
    <col min="8962" max="8962" width="56.42578125" style="2" bestFit="1" customWidth="1"/>
    <col min="8963" max="8963" width="13.7109375" style="2" customWidth="1"/>
    <col min="8964" max="8964" width="13.5703125" style="2" bestFit="1" customWidth="1"/>
    <col min="8965" max="8965" width="13.85546875" style="2" bestFit="1" customWidth="1"/>
    <col min="8966" max="8966" width="11.42578125" style="2" bestFit="1" customWidth="1"/>
    <col min="8967" max="8967" width="23.42578125" style="2" bestFit="1" customWidth="1"/>
    <col min="8968" max="8968" width="12.85546875" style="2" customWidth="1"/>
    <col min="8969" max="8969" width="11.42578125" style="2" customWidth="1"/>
    <col min="8970" max="8970" width="62.140625" style="2" customWidth="1"/>
    <col min="8971" max="9216" width="9.140625" style="2"/>
    <col min="9217" max="9217" width="42.5703125" style="2" bestFit="1" customWidth="1"/>
    <col min="9218" max="9218" width="56.42578125" style="2" bestFit="1" customWidth="1"/>
    <col min="9219" max="9219" width="13.7109375" style="2" customWidth="1"/>
    <col min="9220" max="9220" width="13.5703125" style="2" bestFit="1" customWidth="1"/>
    <col min="9221" max="9221" width="13.85546875" style="2" bestFit="1" customWidth="1"/>
    <col min="9222" max="9222" width="11.42578125" style="2" bestFit="1" customWidth="1"/>
    <col min="9223" max="9223" width="23.42578125" style="2" bestFit="1" customWidth="1"/>
    <col min="9224" max="9224" width="12.85546875" style="2" customWidth="1"/>
    <col min="9225" max="9225" width="11.42578125" style="2" customWidth="1"/>
    <col min="9226" max="9226" width="62.140625" style="2" customWidth="1"/>
    <col min="9227" max="9472" width="9.140625" style="2"/>
    <col min="9473" max="9473" width="42.5703125" style="2" bestFit="1" customWidth="1"/>
    <col min="9474" max="9474" width="56.42578125" style="2" bestFit="1" customWidth="1"/>
    <col min="9475" max="9475" width="13.7109375" style="2" customWidth="1"/>
    <col min="9476" max="9476" width="13.5703125" style="2" bestFit="1" customWidth="1"/>
    <col min="9477" max="9477" width="13.85546875" style="2" bestFit="1" customWidth="1"/>
    <col min="9478" max="9478" width="11.42578125" style="2" bestFit="1" customWidth="1"/>
    <col min="9479" max="9479" width="23.42578125" style="2" bestFit="1" customWidth="1"/>
    <col min="9480" max="9480" width="12.85546875" style="2" customWidth="1"/>
    <col min="9481" max="9481" width="11.42578125" style="2" customWidth="1"/>
    <col min="9482" max="9482" width="62.140625" style="2" customWidth="1"/>
    <col min="9483" max="9728" width="9.140625" style="2"/>
    <col min="9729" max="9729" width="42.5703125" style="2" bestFit="1" customWidth="1"/>
    <col min="9730" max="9730" width="56.42578125" style="2" bestFit="1" customWidth="1"/>
    <col min="9731" max="9731" width="13.7109375" style="2" customWidth="1"/>
    <col min="9732" max="9732" width="13.5703125" style="2" bestFit="1" customWidth="1"/>
    <col min="9733" max="9733" width="13.85546875" style="2" bestFit="1" customWidth="1"/>
    <col min="9734" max="9734" width="11.42578125" style="2" bestFit="1" customWidth="1"/>
    <col min="9735" max="9735" width="23.42578125" style="2" bestFit="1" customWidth="1"/>
    <col min="9736" max="9736" width="12.85546875" style="2" customWidth="1"/>
    <col min="9737" max="9737" width="11.42578125" style="2" customWidth="1"/>
    <col min="9738" max="9738" width="62.140625" style="2" customWidth="1"/>
    <col min="9739" max="9984" width="9.140625" style="2"/>
    <col min="9985" max="9985" width="42.5703125" style="2" bestFit="1" customWidth="1"/>
    <col min="9986" max="9986" width="56.42578125" style="2" bestFit="1" customWidth="1"/>
    <col min="9987" max="9987" width="13.7109375" style="2" customWidth="1"/>
    <col min="9988" max="9988" width="13.5703125" style="2" bestFit="1" customWidth="1"/>
    <col min="9989" max="9989" width="13.85546875" style="2" bestFit="1" customWidth="1"/>
    <col min="9990" max="9990" width="11.42578125" style="2" bestFit="1" customWidth="1"/>
    <col min="9991" max="9991" width="23.42578125" style="2" bestFit="1" customWidth="1"/>
    <col min="9992" max="9992" width="12.85546875" style="2" customWidth="1"/>
    <col min="9993" max="9993" width="11.42578125" style="2" customWidth="1"/>
    <col min="9994" max="9994" width="62.140625" style="2" customWidth="1"/>
    <col min="9995" max="10240" width="9.140625" style="2"/>
    <col min="10241" max="10241" width="42.5703125" style="2" bestFit="1" customWidth="1"/>
    <col min="10242" max="10242" width="56.42578125" style="2" bestFit="1" customWidth="1"/>
    <col min="10243" max="10243" width="13.7109375" style="2" customWidth="1"/>
    <col min="10244" max="10244" width="13.5703125" style="2" bestFit="1" customWidth="1"/>
    <col min="10245" max="10245" width="13.85546875" style="2" bestFit="1" customWidth="1"/>
    <col min="10246" max="10246" width="11.42578125" style="2" bestFit="1" customWidth="1"/>
    <col min="10247" max="10247" width="23.42578125" style="2" bestFit="1" customWidth="1"/>
    <col min="10248" max="10248" width="12.85546875" style="2" customWidth="1"/>
    <col min="10249" max="10249" width="11.42578125" style="2" customWidth="1"/>
    <col min="10250" max="10250" width="62.140625" style="2" customWidth="1"/>
    <col min="10251" max="10496" width="9.140625" style="2"/>
    <col min="10497" max="10497" width="42.5703125" style="2" bestFit="1" customWidth="1"/>
    <col min="10498" max="10498" width="56.42578125" style="2" bestFit="1" customWidth="1"/>
    <col min="10499" max="10499" width="13.7109375" style="2" customWidth="1"/>
    <col min="10500" max="10500" width="13.5703125" style="2" bestFit="1" customWidth="1"/>
    <col min="10501" max="10501" width="13.85546875" style="2" bestFit="1" customWidth="1"/>
    <col min="10502" max="10502" width="11.42578125" style="2" bestFit="1" customWidth="1"/>
    <col min="10503" max="10503" width="23.42578125" style="2" bestFit="1" customWidth="1"/>
    <col min="10504" max="10504" width="12.85546875" style="2" customWidth="1"/>
    <col min="10505" max="10505" width="11.42578125" style="2" customWidth="1"/>
    <col min="10506" max="10506" width="62.140625" style="2" customWidth="1"/>
    <col min="10507" max="10752" width="9.140625" style="2"/>
    <col min="10753" max="10753" width="42.5703125" style="2" bestFit="1" customWidth="1"/>
    <col min="10754" max="10754" width="56.42578125" style="2" bestFit="1" customWidth="1"/>
    <col min="10755" max="10755" width="13.7109375" style="2" customWidth="1"/>
    <col min="10756" max="10756" width="13.5703125" style="2" bestFit="1" customWidth="1"/>
    <col min="10757" max="10757" width="13.85546875" style="2" bestFit="1" customWidth="1"/>
    <col min="10758" max="10758" width="11.42578125" style="2" bestFit="1" customWidth="1"/>
    <col min="10759" max="10759" width="23.42578125" style="2" bestFit="1" customWidth="1"/>
    <col min="10760" max="10760" width="12.85546875" style="2" customWidth="1"/>
    <col min="10761" max="10761" width="11.42578125" style="2" customWidth="1"/>
    <col min="10762" max="10762" width="62.140625" style="2" customWidth="1"/>
    <col min="10763" max="11008" width="9.140625" style="2"/>
    <col min="11009" max="11009" width="42.5703125" style="2" bestFit="1" customWidth="1"/>
    <col min="11010" max="11010" width="56.42578125" style="2" bestFit="1" customWidth="1"/>
    <col min="11011" max="11011" width="13.7109375" style="2" customWidth="1"/>
    <col min="11012" max="11012" width="13.5703125" style="2" bestFit="1" customWidth="1"/>
    <col min="11013" max="11013" width="13.85546875" style="2" bestFit="1" customWidth="1"/>
    <col min="11014" max="11014" width="11.42578125" style="2" bestFit="1" customWidth="1"/>
    <col min="11015" max="11015" width="23.42578125" style="2" bestFit="1" customWidth="1"/>
    <col min="11016" max="11016" width="12.85546875" style="2" customWidth="1"/>
    <col min="11017" max="11017" width="11.42578125" style="2" customWidth="1"/>
    <col min="11018" max="11018" width="62.140625" style="2" customWidth="1"/>
    <col min="11019" max="11264" width="9.140625" style="2"/>
    <col min="11265" max="11265" width="42.5703125" style="2" bestFit="1" customWidth="1"/>
    <col min="11266" max="11266" width="56.42578125" style="2" bestFit="1" customWidth="1"/>
    <col min="11267" max="11267" width="13.7109375" style="2" customWidth="1"/>
    <col min="11268" max="11268" width="13.5703125" style="2" bestFit="1" customWidth="1"/>
    <col min="11269" max="11269" width="13.85546875" style="2" bestFit="1" customWidth="1"/>
    <col min="11270" max="11270" width="11.42578125" style="2" bestFit="1" customWidth="1"/>
    <col min="11271" max="11271" width="23.42578125" style="2" bestFit="1" customWidth="1"/>
    <col min="11272" max="11272" width="12.85546875" style="2" customWidth="1"/>
    <col min="11273" max="11273" width="11.42578125" style="2" customWidth="1"/>
    <col min="11274" max="11274" width="62.140625" style="2" customWidth="1"/>
    <col min="11275" max="11520" width="9.140625" style="2"/>
    <col min="11521" max="11521" width="42.5703125" style="2" bestFit="1" customWidth="1"/>
    <col min="11522" max="11522" width="56.42578125" style="2" bestFit="1" customWidth="1"/>
    <col min="11523" max="11523" width="13.7109375" style="2" customWidth="1"/>
    <col min="11524" max="11524" width="13.5703125" style="2" bestFit="1" customWidth="1"/>
    <col min="11525" max="11525" width="13.85546875" style="2" bestFit="1" customWidth="1"/>
    <col min="11526" max="11526" width="11.42578125" style="2" bestFit="1" customWidth="1"/>
    <col min="11527" max="11527" width="23.42578125" style="2" bestFit="1" customWidth="1"/>
    <col min="11528" max="11528" width="12.85546875" style="2" customWidth="1"/>
    <col min="11529" max="11529" width="11.42578125" style="2" customWidth="1"/>
    <col min="11530" max="11530" width="62.140625" style="2" customWidth="1"/>
    <col min="11531" max="11776" width="9.140625" style="2"/>
    <col min="11777" max="11777" width="42.5703125" style="2" bestFit="1" customWidth="1"/>
    <col min="11778" max="11778" width="56.42578125" style="2" bestFit="1" customWidth="1"/>
    <col min="11779" max="11779" width="13.7109375" style="2" customWidth="1"/>
    <col min="11780" max="11780" width="13.5703125" style="2" bestFit="1" customWidth="1"/>
    <col min="11781" max="11781" width="13.85546875" style="2" bestFit="1" customWidth="1"/>
    <col min="11782" max="11782" width="11.42578125" style="2" bestFit="1" customWidth="1"/>
    <col min="11783" max="11783" width="23.42578125" style="2" bestFit="1" customWidth="1"/>
    <col min="11784" max="11784" width="12.85546875" style="2" customWidth="1"/>
    <col min="11785" max="11785" width="11.42578125" style="2" customWidth="1"/>
    <col min="11786" max="11786" width="62.140625" style="2" customWidth="1"/>
    <col min="11787" max="12032" width="9.140625" style="2"/>
    <col min="12033" max="12033" width="42.5703125" style="2" bestFit="1" customWidth="1"/>
    <col min="12034" max="12034" width="56.42578125" style="2" bestFit="1" customWidth="1"/>
    <col min="12035" max="12035" width="13.7109375" style="2" customWidth="1"/>
    <col min="12036" max="12036" width="13.5703125" style="2" bestFit="1" customWidth="1"/>
    <col min="12037" max="12037" width="13.85546875" style="2" bestFit="1" customWidth="1"/>
    <col min="12038" max="12038" width="11.42578125" style="2" bestFit="1" customWidth="1"/>
    <col min="12039" max="12039" width="23.42578125" style="2" bestFit="1" customWidth="1"/>
    <col min="12040" max="12040" width="12.85546875" style="2" customWidth="1"/>
    <col min="12041" max="12041" width="11.42578125" style="2" customWidth="1"/>
    <col min="12042" max="12042" width="62.140625" style="2" customWidth="1"/>
    <col min="12043" max="12288" width="9.140625" style="2"/>
    <col min="12289" max="12289" width="42.5703125" style="2" bestFit="1" customWidth="1"/>
    <col min="12290" max="12290" width="56.42578125" style="2" bestFit="1" customWidth="1"/>
    <col min="12291" max="12291" width="13.7109375" style="2" customWidth="1"/>
    <col min="12292" max="12292" width="13.5703125" style="2" bestFit="1" customWidth="1"/>
    <col min="12293" max="12293" width="13.85546875" style="2" bestFit="1" customWidth="1"/>
    <col min="12294" max="12294" width="11.42578125" style="2" bestFit="1" customWidth="1"/>
    <col min="12295" max="12295" width="23.42578125" style="2" bestFit="1" customWidth="1"/>
    <col min="12296" max="12296" width="12.85546875" style="2" customWidth="1"/>
    <col min="12297" max="12297" width="11.42578125" style="2" customWidth="1"/>
    <col min="12298" max="12298" width="62.140625" style="2" customWidth="1"/>
    <col min="12299" max="12544" width="9.140625" style="2"/>
    <col min="12545" max="12545" width="42.5703125" style="2" bestFit="1" customWidth="1"/>
    <col min="12546" max="12546" width="56.42578125" style="2" bestFit="1" customWidth="1"/>
    <col min="12547" max="12547" width="13.7109375" style="2" customWidth="1"/>
    <col min="12548" max="12548" width="13.5703125" style="2" bestFit="1" customWidth="1"/>
    <col min="12549" max="12549" width="13.85546875" style="2" bestFit="1" customWidth="1"/>
    <col min="12550" max="12550" width="11.42578125" style="2" bestFit="1" customWidth="1"/>
    <col min="12551" max="12551" width="23.42578125" style="2" bestFit="1" customWidth="1"/>
    <col min="12552" max="12552" width="12.85546875" style="2" customWidth="1"/>
    <col min="12553" max="12553" width="11.42578125" style="2" customWidth="1"/>
    <col min="12554" max="12554" width="62.140625" style="2" customWidth="1"/>
    <col min="12555" max="12800" width="9.140625" style="2"/>
    <col min="12801" max="12801" width="42.5703125" style="2" bestFit="1" customWidth="1"/>
    <col min="12802" max="12802" width="56.42578125" style="2" bestFit="1" customWidth="1"/>
    <col min="12803" max="12803" width="13.7109375" style="2" customWidth="1"/>
    <col min="12804" max="12804" width="13.5703125" style="2" bestFit="1" customWidth="1"/>
    <col min="12805" max="12805" width="13.85546875" style="2" bestFit="1" customWidth="1"/>
    <col min="12806" max="12806" width="11.42578125" style="2" bestFit="1" customWidth="1"/>
    <col min="12807" max="12807" width="23.42578125" style="2" bestFit="1" customWidth="1"/>
    <col min="12808" max="12808" width="12.85546875" style="2" customWidth="1"/>
    <col min="12809" max="12809" width="11.42578125" style="2" customWidth="1"/>
    <col min="12810" max="12810" width="62.140625" style="2" customWidth="1"/>
    <col min="12811" max="13056" width="9.140625" style="2"/>
    <col min="13057" max="13057" width="42.5703125" style="2" bestFit="1" customWidth="1"/>
    <col min="13058" max="13058" width="56.42578125" style="2" bestFit="1" customWidth="1"/>
    <col min="13059" max="13059" width="13.7109375" style="2" customWidth="1"/>
    <col min="13060" max="13060" width="13.5703125" style="2" bestFit="1" customWidth="1"/>
    <col min="13061" max="13061" width="13.85546875" style="2" bestFit="1" customWidth="1"/>
    <col min="13062" max="13062" width="11.42578125" style="2" bestFit="1" customWidth="1"/>
    <col min="13063" max="13063" width="23.42578125" style="2" bestFit="1" customWidth="1"/>
    <col min="13064" max="13064" width="12.85546875" style="2" customWidth="1"/>
    <col min="13065" max="13065" width="11.42578125" style="2" customWidth="1"/>
    <col min="13066" max="13066" width="62.140625" style="2" customWidth="1"/>
    <col min="13067" max="13312" width="9.140625" style="2"/>
    <col min="13313" max="13313" width="42.5703125" style="2" bestFit="1" customWidth="1"/>
    <col min="13314" max="13314" width="56.42578125" style="2" bestFit="1" customWidth="1"/>
    <col min="13315" max="13315" width="13.7109375" style="2" customWidth="1"/>
    <col min="13316" max="13316" width="13.5703125" style="2" bestFit="1" customWidth="1"/>
    <col min="13317" max="13317" width="13.85546875" style="2" bestFit="1" customWidth="1"/>
    <col min="13318" max="13318" width="11.42578125" style="2" bestFit="1" customWidth="1"/>
    <col min="13319" max="13319" width="23.42578125" style="2" bestFit="1" customWidth="1"/>
    <col min="13320" max="13320" width="12.85546875" style="2" customWidth="1"/>
    <col min="13321" max="13321" width="11.42578125" style="2" customWidth="1"/>
    <col min="13322" max="13322" width="62.140625" style="2" customWidth="1"/>
    <col min="13323" max="13568" width="9.140625" style="2"/>
    <col min="13569" max="13569" width="42.5703125" style="2" bestFit="1" customWidth="1"/>
    <col min="13570" max="13570" width="56.42578125" style="2" bestFit="1" customWidth="1"/>
    <col min="13571" max="13571" width="13.7109375" style="2" customWidth="1"/>
    <col min="13572" max="13572" width="13.5703125" style="2" bestFit="1" customWidth="1"/>
    <col min="13573" max="13573" width="13.85546875" style="2" bestFit="1" customWidth="1"/>
    <col min="13574" max="13574" width="11.42578125" style="2" bestFit="1" customWidth="1"/>
    <col min="13575" max="13575" width="23.42578125" style="2" bestFit="1" customWidth="1"/>
    <col min="13576" max="13576" width="12.85546875" style="2" customWidth="1"/>
    <col min="13577" max="13577" width="11.42578125" style="2" customWidth="1"/>
    <col min="13578" max="13578" width="62.140625" style="2" customWidth="1"/>
    <col min="13579" max="13824" width="9.140625" style="2"/>
    <col min="13825" max="13825" width="42.5703125" style="2" bestFit="1" customWidth="1"/>
    <col min="13826" max="13826" width="56.42578125" style="2" bestFit="1" customWidth="1"/>
    <col min="13827" max="13827" width="13.7109375" style="2" customWidth="1"/>
    <col min="13828" max="13828" width="13.5703125" style="2" bestFit="1" customWidth="1"/>
    <col min="13829" max="13829" width="13.85546875" style="2" bestFit="1" customWidth="1"/>
    <col min="13830" max="13830" width="11.42578125" style="2" bestFit="1" customWidth="1"/>
    <col min="13831" max="13831" width="23.42578125" style="2" bestFit="1" customWidth="1"/>
    <col min="13832" max="13832" width="12.85546875" style="2" customWidth="1"/>
    <col min="13833" max="13833" width="11.42578125" style="2" customWidth="1"/>
    <col min="13834" max="13834" width="62.140625" style="2" customWidth="1"/>
    <col min="13835" max="14080" width="9.140625" style="2"/>
    <col min="14081" max="14081" width="42.5703125" style="2" bestFit="1" customWidth="1"/>
    <col min="14082" max="14082" width="56.42578125" style="2" bestFit="1" customWidth="1"/>
    <col min="14083" max="14083" width="13.7109375" style="2" customWidth="1"/>
    <col min="14084" max="14084" width="13.5703125" style="2" bestFit="1" customWidth="1"/>
    <col min="14085" max="14085" width="13.85546875" style="2" bestFit="1" customWidth="1"/>
    <col min="14086" max="14086" width="11.42578125" style="2" bestFit="1" customWidth="1"/>
    <col min="14087" max="14087" width="23.42578125" style="2" bestFit="1" customWidth="1"/>
    <col min="14088" max="14088" width="12.85546875" style="2" customWidth="1"/>
    <col min="14089" max="14089" width="11.42578125" style="2" customWidth="1"/>
    <col min="14090" max="14090" width="62.140625" style="2" customWidth="1"/>
    <col min="14091" max="14336" width="9.140625" style="2"/>
    <col min="14337" max="14337" width="42.5703125" style="2" bestFit="1" customWidth="1"/>
    <col min="14338" max="14338" width="56.42578125" style="2" bestFit="1" customWidth="1"/>
    <col min="14339" max="14339" width="13.7109375" style="2" customWidth="1"/>
    <col min="14340" max="14340" width="13.5703125" style="2" bestFit="1" customWidth="1"/>
    <col min="14341" max="14341" width="13.85546875" style="2" bestFit="1" customWidth="1"/>
    <col min="14342" max="14342" width="11.42578125" style="2" bestFit="1" customWidth="1"/>
    <col min="14343" max="14343" width="23.42578125" style="2" bestFit="1" customWidth="1"/>
    <col min="14344" max="14344" width="12.85546875" style="2" customWidth="1"/>
    <col min="14345" max="14345" width="11.42578125" style="2" customWidth="1"/>
    <col min="14346" max="14346" width="62.140625" style="2" customWidth="1"/>
    <col min="14347" max="14592" width="9.140625" style="2"/>
    <col min="14593" max="14593" width="42.5703125" style="2" bestFit="1" customWidth="1"/>
    <col min="14594" max="14594" width="56.42578125" style="2" bestFit="1" customWidth="1"/>
    <col min="14595" max="14595" width="13.7109375" style="2" customWidth="1"/>
    <col min="14596" max="14596" width="13.5703125" style="2" bestFit="1" customWidth="1"/>
    <col min="14597" max="14597" width="13.85546875" style="2" bestFit="1" customWidth="1"/>
    <col min="14598" max="14598" width="11.42578125" style="2" bestFit="1" customWidth="1"/>
    <col min="14599" max="14599" width="23.42578125" style="2" bestFit="1" customWidth="1"/>
    <col min="14600" max="14600" width="12.85546875" style="2" customWidth="1"/>
    <col min="14601" max="14601" width="11.42578125" style="2" customWidth="1"/>
    <col min="14602" max="14602" width="62.140625" style="2" customWidth="1"/>
    <col min="14603" max="14848" width="9.140625" style="2"/>
    <col min="14849" max="14849" width="42.5703125" style="2" bestFit="1" customWidth="1"/>
    <col min="14850" max="14850" width="56.42578125" style="2" bestFit="1" customWidth="1"/>
    <col min="14851" max="14851" width="13.7109375" style="2" customWidth="1"/>
    <col min="14852" max="14852" width="13.5703125" style="2" bestFit="1" customWidth="1"/>
    <col min="14853" max="14853" width="13.85546875" style="2" bestFit="1" customWidth="1"/>
    <col min="14854" max="14854" width="11.42578125" style="2" bestFit="1" customWidth="1"/>
    <col min="14855" max="14855" width="23.42578125" style="2" bestFit="1" customWidth="1"/>
    <col min="14856" max="14856" width="12.85546875" style="2" customWidth="1"/>
    <col min="14857" max="14857" width="11.42578125" style="2" customWidth="1"/>
    <col min="14858" max="14858" width="62.140625" style="2" customWidth="1"/>
    <col min="14859" max="15104" width="9.140625" style="2"/>
    <col min="15105" max="15105" width="42.5703125" style="2" bestFit="1" customWidth="1"/>
    <col min="15106" max="15106" width="56.42578125" style="2" bestFit="1" customWidth="1"/>
    <col min="15107" max="15107" width="13.7109375" style="2" customWidth="1"/>
    <col min="15108" max="15108" width="13.5703125" style="2" bestFit="1" customWidth="1"/>
    <col min="15109" max="15109" width="13.85546875" style="2" bestFit="1" customWidth="1"/>
    <col min="15110" max="15110" width="11.42578125" style="2" bestFit="1" customWidth="1"/>
    <col min="15111" max="15111" width="23.42578125" style="2" bestFit="1" customWidth="1"/>
    <col min="15112" max="15112" width="12.85546875" style="2" customWidth="1"/>
    <col min="15113" max="15113" width="11.42578125" style="2" customWidth="1"/>
    <col min="15114" max="15114" width="62.140625" style="2" customWidth="1"/>
    <col min="15115" max="15360" width="9.140625" style="2"/>
    <col min="15361" max="15361" width="42.5703125" style="2" bestFit="1" customWidth="1"/>
    <col min="15362" max="15362" width="56.42578125" style="2" bestFit="1" customWidth="1"/>
    <col min="15363" max="15363" width="13.7109375" style="2" customWidth="1"/>
    <col min="15364" max="15364" width="13.5703125" style="2" bestFit="1" customWidth="1"/>
    <col min="15365" max="15365" width="13.85546875" style="2" bestFit="1" customWidth="1"/>
    <col min="15366" max="15366" width="11.42578125" style="2" bestFit="1" customWidth="1"/>
    <col min="15367" max="15367" width="23.42578125" style="2" bestFit="1" customWidth="1"/>
    <col min="15368" max="15368" width="12.85546875" style="2" customWidth="1"/>
    <col min="15369" max="15369" width="11.42578125" style="2" customWidth="1"/>
    <col min="15370" max="15370" width="62.140625" style="2" customWidth="1"/>
    <col min="15371" max="15616" width="9.140625" style="2"/>
    <col min="15617" max="15617" width="42.5703125" style="2" bestFit="1" customWidth="1"/>
    <col min="15618" max="15618" width="56.42578125" style="2" bestFit="1" customWidth="1"/>
    <col min="15619" max="15619" width="13.7109375" style="2" customWidth="1"/>
    <col min="15620" max="15620" width="13.5703125" style="2" bestFit="1" customWidth="1"/>
    <col min="15621" max="15621" width="13.85546875" style="2" bestFit="1" customWidth="1"/>
    <col min="15622" max="15622" width="11.42578125" style="2" bestFit="1" customWidth="1"/>
    <col min="15623" max="15623" width="23.42578125" style="2" bestFit="1" customWidth="1"/>
    <col min="15624" max="15624" width="12.85546875" style="2" customWidth="1"/>
    <col min="15625" max="15625" width="11.42578125" style="2" customWidth="1"/>
    <col min="15626" max="15626" width="62.140625" style="2" customWidth="1"/>
    <col min="15627" max="15872" width="9.140625" style="2"/>
    <col min="15873" max="15873" width="42.5703125" style="2" bestFit="1" customWidth="1"/>
    <col min="15874" max="15874" width="56.42578125" style="2" bestFit="1" customWidth="1"/>
    <col min="15875" max="15875" width="13.7109375" style="2" customWidth="1"/>
    <col min="15876" max="15876" width="13.5703125" style="2" bestFit="1" customWidth="1"/>
    <col min="15877" max="15877" width="13.85546875" style="2" bestFit="1" customWidth="1"/>
    <col min="15878" max="15878" width="11.42578125" style="2" bestFit="1" customWidth="1"/>
    <col min="15879" max="15879" width="23.42578125" style="2" bestFit="1" customWidth="1"/>
    <col min="15880" max="15880" width="12.85546875" style="2" customWidth="1"/>
    <col min="15881" max="15881" width="11.42578125" style="2" customWidth="1"/>
    <col min="15882" max="15882" width="62.140625" style="2" customWidth="1"/>
    <col min="15883" max="16128" width="9.140625" style="2"/>
    <col min="16129" max="16129" width="42.5703125" style="2" bestFit="1" customWidth="1"/>
    <col min="16130" max="16130" width="56.42578125" style="2" bestFit="1" customWidth="1"/>
    <col min="16131" max="16131" width="13.7109375" style="2" customWidth="1"/>
    <col min="16132" max="16132" width="13.5703125" style="2" bestFit="1" customWidth="1"/>
    <col min="16133" max="16133" width="13.85546875" style="2" bestFit="1" customWidth="1"/>
    <col min="16134" max="16134" width="11.42578125" style="2" bestFit="1" customWidth="1"/>
    <col min="16135" max="16135" width="23.42578125" style="2" bestFit="1" customWidth="1"/>
    <col min="16136" max="16136" width="12.85546875" style="2" customWidth="1"/>
    <col min="16137" max="16137" width="11.42578125" style="2" customWidth="1"/>
    <col min="16138" max="16138" width="62.140625" style="2" customWidth="1"/>
    <col min="16139" max="16384" width="9.140625" style="2"/>
  </cols>
  <sheetData>
    <row r="1" spans="1:10" x14ac:dyDescent="0.25">
      <c r="A1" s="4" t="s">
        <v>0</v>
      </c>
      <c r="B1" s="2"/>
      <c r="C1" s="75"/>
      <c r="D1" s="2"/>
      <c r="E1" s="2"/>
      <c r="F1" s="1"/>
      <c r="G1" s="2"/>
      <c r="H1" s="2"/>
      <c r="I1" s="2"/>
      <c r="J1" s="2"/>
    </row>
    <row r="2" spans="1:10" x14ac:dyDescent="0.25">
      <c r="A2" s="5" t="s">
        <v>1</v>
      </c>
      <c r="B2" s="2"/>
      <c r="C2" s="75"/>
      <c r="D2" s="2"/>
      <c r="E2" s="2"/>
      <c r="F2" s="1"/>
      <c r="G2" s="2"/>
      <c r="H2" s="2"/>
      <c r="I2" s="2"/>
      <c r="J2" s="2"/>
    </row>
    <row r="3" spans="1:10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5">
      <c r="A6" s="101" t="s">
        <v>4</v>
      </c>
      <c r="B6" s="101"/>
      <c r="C6" s="101"/>
      <c r="D6" s="101"/>
      <c r="E6" s="101"/>
      <c r="F6" s="103" t="s">
        <v>176</v>
      </c>
      <c r="G6" s="103"/>
      <c r="H6" s="103"/>
      <c r="I6" s="103"/>
      <c r="J6" s="2"/>
    </row>
    <row r="7" spans="1:10" x14ac:dyDescent="0.25">
      <c r="A7" s="99"/>
      <c r="B7" s="99"/>
      <c r="C7" s="99"/>
      <c r="D7" s="99"/>
      <c r="E7" s="99"/>
      <c r="F7" s="99"/>
      <c r="G7" s="99"/>
      <c r="H7" s="99"/>
      <c r="I7" s="99"/>
      <c r="J7" s="99"/>
    </row>
    <row r="8" spans="1:10" x14ac:dyDescent="0.25">
      <c r="A8" s="100" t="s">
        <v>5</v>
      </c>
      <c r="B8" s="100" t="s">
        <v>6</v>
      </c>
      <c r="C8" s="100" t="s">
        <v>160</v>
      </c>
      <c r="D8" s="100"/>
      <c r="E8" s="100"/>
      <c r="F8" s="100" t="s">
        <v>161</v>
      </c>
      <c r="G8" s="100"/>
      <c r="H8" s="100"/>
      <c r="I8" s="100"/>
      <c r="J8" s="100" t="s">
        <v>7</v>
      </c>
    </row>
    <row r="9" spans="1:10" ht="60" x14ac:dyDescent="0.25">
      <c r="A9" s="100"/>
      <c r="B9" s="100"/>
      <c r="C9" s="76" t="s">
        <v>8</v>
      </c>
      <c r="D9" s="7" t="s">
        <v>9</v>
      </c>
      <c r="E9" s="69" t="s">
        <v>10</v>
      </c>
      <c r="F9" s="6" t="s">
        <v>11</v>
      </c>
      <c r="G9" s="69" t="s">
        <v>12</v>
      </c>
      <c r="H9" s="69" t="s">
        <v>9</v>
      </c>
      <c r="I9" s="69" t="s">
        <v>10</v>
      </c>
      <c r="J9" s="100"/>
    </row>
    <row r="10" spans="1:10" x14ac:dyDescent="0.25">
      <c r="A10" s="69"/>
      <c r="B10" s="69"/>
      <c r="C10" s="76"/>
      <c r="D10" s="7"/>
      <c r="E10" s="69"/>
      <c r="F10" s="6"/>
      <c r="G10" s="69"/>
      <c r="H10" s="69"/>
      <c r="I10" s="69"/>
      <c r="J10" s="69"/>
    </row>
    <row r="11" spans="1:10" x14ac:dyDescent="0.25">
      <c r="A11" s="104" t="s">
        <v>13</v>
      </c>
      <c r="B11" s="104"/>
      <c r="C11" s="77"/>
      <c r="D11" s="8"/>
      <c r="E11" s="8"/>
      <c r="F11" s="3"/>
      <c r="G11" s="8"/>
      <c r="H11" s="8"/>
      <c r="I11" s="8"/>
      <c r="J11" s="8"/>
    </row>
    <row r="12" spans="1:10" x14ac:dyDescent="0.25">
      <c r="A12" s="104" t="s">
        <v>16</v>
      </c>
      <c r="B12" s="104"/>
      <c r="C12" s="76">
        <f>SUM(C11)</f>
        <v>0</v>
      </c>
      <c r="D12" s="8"/>
      <c r="E12" s="8"/>
      <c r="F12" s="76">
        <f>SUM(F11)</f>
        <v>0</v>
      </c>
      <c r="G12" s="8"/>
      <c r="H12" s="8"/>
      <c r="I12" s="8"/>
      <c r="J12" s="8"/>
    </row>
    <row r="13" spans="1:10" x14ac:dyDescent="0.25">
      <c r="A13" s="104" t="s">
        <v>17</v>
      </c>
      <c r="B13" s="104"/>
      <c r="C13" s="77"/>
      <c r="D13" s="8"/>
      <c r="E13" s="8"/>
      <c r="F13" s="3"/>
      <c r="G13" s="8"/>
      <c r="H13" s="8"/>
      <c r="I13" s="8"/>
      <c r="J13" s="8"/>
    </row>
    <row r="14" spans="1:10" x14ac:dyDescent="0.25">
      <c r="A14" s="104" t="s">
        <v>18</v>
      </c>
      <c r="B14" s="104"/>
      <c r="C14" s="77"/>
      <c r="D14" s="8"/>
      <c r="E14" s="8"/>
      <c r="F14" s="3"/>
      <c r="G14" s="8"/>
      <c r="H14" s="8"/>
      <c r="I14" s="8"/>
      <c r="J14" s="8"/>
    </row>
    <row r="15" spans="1:10" x14ac:dyDescent="0.25">
      <c r="A15" s="104" t="s">
        <v>19</v>
      </c>
      <c r="B15" s="104"/>
      <c r="C15" s="77">
        <f>SUM(C16:C33)</f>
        <v>187</v>
      </c>
      <c r="D15" s="8"/>
      <c r="E15" s="8"/>
      <c r="F15" s="77">
        <f>SUM(F16:F33)</f>
        <v>169.80029999999999</v>
      </c>
      <c r="G15" s="8"/>
      <c r="H15" s="8"/>
      <c r="I15" s="8"/>
      <c r="J15" s="8"/>
    </row>
    <row r="16" spans="1:10" ht="38.25" x14ac:dyDescent="0.25">
      <c r="A16" s="70"/>
      <c r="B16" s="70" t="s">
        <v>66</v>
      </c>
      <c r="C16" s="78"/>
      <c r="D16" s="70"/>
      <c r="E16" s="70"/>
      <c r="F16" s="71">
        <v>0</v>
      </c>
      <c r="G16" s="70" t="s">
        <v>80</v>
      </c>
      <c r="H16" s="70" t="s">
        <v>79</v>
      </c>
      <c r="I16" s="70" t="s">
        <v>65</v>
      </c>
      <c r="J16" s="70" t="s">
        <v>20</v>
      </c>
    </row>
    <row r="17" spans="1:10" ht="306" x14ac:dyDescent="0.25">
      <c r="A17" s="70"/>
      <c r="B17" s="70" t="s">
        <v>67</v>
      </c>
      <c r="C17" s="78"/>
      <c r="D17" s="70"/>
      <c r="E17" s="70"/>
      <c r="F17" s="71">
        <v>2.7073299999999998</v>
      </c>
      <c r="G17" s="70" t="s">
        <v>83</v>
      </c>
      <c r="H17" s="70" t="s">
        <v>81</v>
      </c>
      <c r="I17" s="70" t="s">
        <v>82</v>
      </c>
      <c r="J17" s="70" t="s">
        <v>21</v>
      </c>
    </row>
    <row r="18" spans="1:10" ht="51" x14ac:dyDescent="0.25">
      <c r="A18" s="70"/>
      <c r="B18" s="70" t="s">
        <v>68</v>
      </c>
      <c r="C18" s="78"/>
      <c r="D18" s="70"/>
      <c r="E18" s="70"/>
      <c r="F18" s="71">
        <v>0</v>
      </c>
      <c r="G18" s="70" t="s">
        <v>83</v>
      </c>
      <c r="H18" s="70" t="s">
        <v>81</v>
      </c>
      <c r="I18" s="70" t="s">
        <v>82</v>
      </c>
      <c r="J18" s="70" t="s">
        <v>22</v>
      </c>
    </row>
    <row r="19" spans="1:10" ht="51" x14ac:dyDescent="0.25">
      <c r="A19" s="70"/>
      <c r="B19" s="70" t="s">
        <v>69</v>
      </c>
      <c r="C19" s="78"/>
      <c r="D19" s="71"/>
      <c r="E19" s="71"/>
      <c r="F19" s="71">
        <v>0.64872999999999992</v>
      </c>
      <c r="G19" s="70" t="s">
        <v>83</v>
      </c>
      <c r="H19" s="70" t="s">
        <v>81</v>
      </c>
      <c r="I19" s="70" t="s">
        <v>82</v>
      </c>
      <c r="J19" s="70" t="s">
        <v>84</v>
      </c>
    </row>
    <row r="20" spans="1:10" ht="89.25" x14ac:dyDescent="0.25">
      <c r="A20" s="70" t="s">
        <v>70</v>
      </c>
      <c r="B20" s="70" t="s">
        <v>71</v>
      </c>
      <c r="C20" s="78"/>
      <c r="D20" s="70"/>
      <c r="E20" s="70"/>
      <c r="F20" s="71">
        <v>0</v>
      </c>
      <c r="G20" s="70" t="s">
        <v>85</v>
      </c>
      <c r="H20" s="70" t="s">
        <v>61</v>
      </c>
      <c r="I20" s="70" t="s">
        <v>62</v>
      </c>
      <c r="J20" s="70" t="s">
        <v>23</v>
      </c>
    </row>
    <row r="21" spans="1:10" ht="63.75" x14ac:dyDescent="0.25">
      <c r="A21" s="70" t="s">
        <v>70</v>
      </c>
      <c r="B21" s="70" t="s">
        <v>72</v>
      </c>
      <c r="C21" s="78"/>
      <c r="D21" s="70"/>
      <c r="E21" s="70"/>
      <c r="F21" s="71">
        <v>0</v>
      </c>
      <c r="G21" s="70" t="s">
        <v>85</v>
      </c>
      <c r="H21" s="70" t="s">
        <v>61</v>
      </c>
      <c r="I21" s="70" t="s">
        <v>62</v>
      </c>
      <c r="J21" s="70" t="s">
        <v>24</v>
      </c>
    </row>
    <row r="22" spans="1:10" ht="63.75" x14ac:dyDescent="0.25">
      <c r="A22" s="70" t="s">
        <v>70</v>
      </c>
      <c r="B22" s="70" t="s">
        <v>73</v>
      </c>
      <c r="C22" s="78"/>
      <c r="D22" s="72"/>
      <c r="E22" s="73"/>
      <c r="F22" s="71">
        <v>0</v>
      </c>
      <c r="G22" s="70" t="s">
        <v>85</v>
      </c>
      <c r="H22" s="70" t="s">
        <v>61</v>
      </c>
      <c r="I22" s="70" t="s">
        <v>62</v>
      </c>
      <c r="J22" s="70" t="s">
        <v>25</v>
      </c>
    </row>
    <row r="23" spans="1:10" ht="63.75" x14ac:dyDescent="0.25">
      <c r="A23" s="70" t="s">
        <v>74</v>
      </c>
      <c r="B23" s="70" t="s">
        <v>75</v>
      </c>
      <c r="C23" s="78">
        <v>22</v>
      </c>
      <c r="D23" s="72"/>
      <c r="E23" s="70"/>
      <c r="F23" s="71">
        <v>15</v>
      </c>
      <c r="G23" s="70" t="s">
        <v>85</v>
      </c>
      <c r="H23" s="70" t="s">
        <v>86</v>
      </c>
      <c r="I23" s="70" t="s">
        <v>87</v>
      </c>
      <c r="J23" s="70" t="s">
        <v>26</v>
      </c>
    </row>
    <row r="24" spans="1:10" ht="51" x14ac:dyDescent="0.25">
      <c r="A24" s="70" t="s">
        <v>76</v>
      </c>
      <c r="B24" s="70" t="s">
        <v>77</v>
      </c>
      <c r="C24" s="78">
        <v>44</v>
      </c>
      <c r="D24" s="72"/>
      <c r="E24" s="70"/>
      <c r="F24" s="71">
        <v>47</v>
      </c>
      <c r="G24" s="70" t="s">
        <v>88</v>
      </c>
      <c r="H24" s="70" t="s">
        <v>86</v>
      </c>
      <c r="I24" s="70" t="s">
        <v>87</v>
      </c>
      <c r="J24" s="70" t="s">
        <v>27</v>
      </c>
    </row>
    <row r="25" spans="1:10" ht="76.5" x14ac:dyDescent="0.25">
      <c r="A25" s="70" t="s">
        <v>70</v>
      </c>
      <c r="B25" s="70" t="s">
        <v>140</v>
      </c>
      <c r="C25" s="78">
        <v>7</v>
      </c>
      <c r="D25" s="72"/>
      <c r="E25" s="73"/>
      <c r="F25" s="71">
        <v>3.2639999999999998</v>
      </c>
      <c r="G25" s="73" t="s">
        <v>78</v>
      </c>
      <c r="H25" s="73" t="s">
        <v>91</v>
      </c>
      <c r="I25" s="70" t="s">
        <v>141</v>
      </c>
      <c r="J25" s="73" t="s">
        <v>142</v>
      </c>
    </row>
    <row r="26" spans="1:10" ht="63.75" x14ac:dyDescent="0.25">
      <c r="A26" s="70" t="s">
        <v>70</v>
      </c>
      <c r="B26" s="70" t="s">
        <v>143</v>
      </c>
      <c r="C26" s="78">
        <v>73</v>
      </c>
      <c r="D26" s="72"/>
      <c r="E26" s="73"/>
      <c r="F26" s="71">
        <v>58.14</v>
      </c>
      <c r="G26" s="73" t="s">
        <v>78</v>
      </c>
      <c r="H26" s="70" t="s">
        <v>144</v>
      </c>
      <c r="I26" s="70" t="s">
        <v>141</v>
      </c>
      <c r="J26" s="73" t="s">
        <v>145</v>
      </c>
    </row>
    <row r="27" spans="1:10" ht="63.75" x14ac:dyDescent="0.25">
      <c r="A27" s="70" t="s">
        <v>70</v>
      </c>
      <c r="B27" s="70" t="s">
        <v>146</v>
      </c>
      <c r="C27" s="78">
        <v>2</v>
      </c>
      <c r="D27" s="72"/>
      <c r="E27" s="73"/>
      <c r="F27" s="71">
        <v>1.17174</v>
      </c>
      <c r="G27" s="73" t="s">
        <v>78</v>
      </c>
      <c r="H27" s="70" t="s">
        <v>147</v>
      </c>
      <c r="I27" s="70" t="s">
        <v>141</v>
      </c>
      <c r="J27" s="73" t="s">
        <v>148</v>
      </c>
    </row>
    <row r="28" spans="1:10" ht="38.25" x14ac:dyDescent="0.25">
      <c r="A28" s="74"/>
      <c r="B28" s="70" t="s">
        <v>149</v>
      </c>
      <c r="C28" s="78">
        <v>39</v>
      </c>
      <c r="D28" s="72"/>
      <c r="E28" s="73"/>
      <c r="F28" s="71">
        <v>36</v>
      </c>
      <c r="G28" s="73" t="s">
        <v>78</v>
      </c>
      <c r="H28" s="73" t="s">
        <v>89</v>
      </c>
      <c r="I28" s="73" t="s">
        <v>90</v>
      </c>
      <c r="J28" s="73" t="s">
        <v>150</v>
      </c>
    </row>
    <row r="29" spans="1:10" ht="127.5" x14ac:dyDescent="0.25">
      <c r="A29" s="74"/>
      <c r="B29" s="70" t="s">
        <v>151</v>
      </c>
      <c r="C29" s="78"/>
      <c r="D29" s="72"/>
      <c r="E29" s="73"/>
      <c r="F29" s="71">
        <v>5.2136200000000006</v>
      </c>
      <c r="G29" s="73" t="s">
        <v>152</v>
      </c>
      <c r="H29" s="73" t="s">
        <v>153</v>
      </c>
      <c r="I29" s="73" t="s">
        <v>87</v>
      </c>
      <c r="J29" s="73" t="s">
        <v>154</v>
      </c>
    </row>
    <row r="30" spans="1:10" ht="127.5" x14ac:dyDescent="0.25">
      <c r="A30" s="74"/>
      <c r="B30" s="70" t="s">
        <v>155</v>
      </c>
      <c r="C30" s="78"/>
      <c r="D30" s="72"/>
      <c r="E30" s="73"/>
      <c r="F30" s="73">
        <v>0.65488000000000013</v>
      </c>
      <c r="G30" s="73" t="s">
        <v>152</v>
      </c>
      <c r="H30" s="73" t="s">
        <v>153</v>
      </c>
      <c r="I30" s="73" t="s">
        <v>87</v>
      </c>
      <c r="J30" s="73" t="s">
        <v>156</v>
      </c>
    </row>
    <row r="32" spans="1:10" x14ac:dyDescent="0.25">
      <c r="A32" s="8"/>
      <c r="B32" s="8"/>
      <c r="C32" s="77"/>
      <c r="D32" s="8"/>
      <c r="E32" s="8"/>
      <c r="F32" s="3"/>
      <c r="G32" s="8"/>
      <c r="H32" s="8"/>
      <c r="I32" s="8"/>
      <c r="J32" s="8"/>
    </row>
    <row r="33" spans="1:10" x14ac:dyDescent="0.25">
      <c r="A33" s="8"/>
      <c r="B33" s="8"/>
      <c r="C33" s="77"/>
      <c r="D33" s="8"/>
      <c r="E33" s="8"/>
      <c r="F33" s="3"/>
      <c r="G33" s="8"/>
      <c r="H33" s="8"/>
      <c r="I33" s="8"/>
      <c r="J33" s="8"/>
    </row>
    <row r="34" spans="1:10" x14ac:dyDescent="0.25">
      <c r="A34" s="10" t="s">
        <v>28</v>
      </c>
      <c r="B34" s="10"/>
      <c r="C34" s="76">
        <f>C35+C43+C44+C45+C46</f>
        <v>-1466072.8579522062</v>
      </c>
      <c r="D34" s="8"/>
      <c r="E34" s="8"/>
      <c r="F34" s="9">
        <f>F35+F43+F44+F45+F46</f>
        <v>-1424075.8363100002</v>
      </c>
      <c r="G34" s="8"/>
      <c r="H34" s="8"/>
      <c r="I34" s="8"/>
      <c r="J34" s="8"/>
    </row>
    <row r="35" spans="1:10" x14ac:dyDescent="0.25">
      <c r="A35" s="8"/>
      <c r="B35" s="8" t="s">
        <v>29</v>
      </c>
      <c r="C35" s="77">
        <f>SUM(C37+C36+C42)</f>
        <v>-1225780.8579522062</v>
      </c>
      <c r="D35" s="8"/>
      <c r="E35" s="8"/>
      <c r="F35" s="77">
        <f>SUM(F37+F36+F42)</f>
        <v>-1191207.4809600001</v>
      </c>
      <c r="G35" s="8"/>
      <c r="H35" s="8"/>
      <c r="I35" s="8"/>
      <c r="J35" s="8"/>
    </row>
    <row r="36" spans="1:10" x14ac:dyDescent="0.25">
      <c r="A36" s="8"/>
      <c r="B36" s="68" t="s">
        <v>30</v>
      </c>
      <c r="C36" s="77">
        <f>'[1]Документ за BP_ за текст'!$H$198</f>
        <v>-1084979</v>
      </c>
      <c r="D36" s="68"/>
      <c r="E36" s="68"/>
      <c r="F36" s="97">
        <f>'[2]ПП 31122017'!$W$16/1000</f>
        <v>-1078219.9221099999</v>
      </c>
      <c r="G36" s="8"/>
      <c r="H36" s="8"/>
      <c r="I36" s="8"/>
      <c r="J36" s="8"/>
    </row>
    <row r="37" spans="1:10" x14ac:dyDescent="0.25">
      <c r="A37" s="8"/>
      <c r="B37" s="11" t="s">
        <v>31</v>
      </c>
      <c r="C37" s="77">
        <f>SUM(C38:C41)</f>
        <v>-136961.85795220625</v>
      </c>
      <c r="D37" s="8"/>
      <c r="E37" s="8"/>
      <c r="F37" s="3">
        <f>SUM(F38:F41)</f>
        <v>-111979.27746999999</v>
      </c>
      <c r="G37" s="8"/>
      <c r="H37" s="8"/>
      <c r="I37" s="8"/>
      <c r="J37" s="8"/>
    </row>
    <row r="38" spans="1:10" x14ac:dyDescent="0.25">
      <c r="A38" s="8"/>
      <c r="B38" s="80" t="s">
        <v>32</v>
      </c>
      <c r="C38" s="81">
        <f>'[1]Документ за BP_ за текст'!$H200</f>
        <v>-120501.85795220625</v>
      </c>
      <c r="D38" s="8"/>
      <c r="E38" s="8"/>
      <c r="F38" s="82">
        <f>'[2]ПП 31122017'!$Z18/1000</f>
        <v>-96595.49334999999</v>
      </c>
      <c r="G38" s="8"/>
      <c r="H38" s="8"/>
      <c r="I38" s="8"/>
      <c r="J38" s="8"/>
    </row>
    <row r="39" spans="1:10" x14ac:dyDescent="0.25">
      <c r="A39" s="8"/>
      <c r="B39" s="80" t="s">
        <v>33</v>
      </c>
      <c r="C39" s="81">
        <f>'[1]Документ за BP_ за текст'!$H201</f>
        <v>-16292</v>
      </c>
      <c r="D39" s="8"/>
      <c r="E39" s="8"/>
      <c r="F39" s="82">
        <f>'[2]ПП 31122017'!$Z19/1000</f>
        <v>-15182.90324</v>
      </c>
      <c r="G39" s="8"/>
      <c r="H39" s="8"/>
      <c r="I39" s="8"/>
      <c r="J39" s="8"/>
    </row>
    <row r="40" spans="1:10" x14ac:dyDescent="0.25">
      <c r="A40" s="8"/>
      <c r="B40" s="80" t="s">
        <v>34</v>
      </c>
      <c r="C40" s="81">
        <f>'[1]Документ за BP_ за текст'!$H202</f>
        <v>-142</v>
      </c>
      <c r="D40" s="8"/>
      <c r="E40" s="8"/>
      <c r="F40" s="82">
        <f>'[2]ПП 31122017'!$Z20/1000</f>
        <v>-177.07744</v>
      </c>
      <c r="G40" s="8"/>
      <c r="H40" s="8"/>
      <c r="I40" s="8"/>
      <c r="J40" s="8"/>
    </row>
    <row r="41" spans="1:10" x14ac:dyDescent="0.25">
      <c r="A41" s="8"/>
      <c r="B41" s="80" t="s">
        <v>35</v>
      </c>
      <c r="C41" s="81">
        <f>'[1]Документ за BP_ за текст'!$H203</f>
        <v>-26</v>
      </c>
      <c r="D41" s="8"/>
      <c r="E41" s="8"/>
      <c r="F41" s="82">
        <f>'[2]ПП 31122017'!$Z21/1000</f>
        <v>-23.803439999999998</v>
      </c>
      <c r="G41" s="8"/>
      <c r="H41" s="8"/>
      <c r="I41" s="8"/>
      <c r="J41" s="8"/>
    </row>
    <row r="42" spans="1:10" x14ac:dyDescent="0.25">
      <c r="A42" s="8"/>
      <c r="B42" s="12" t="s">
        <v>36</v>
      </c>
      <c r="C42" s="77">
        <f>'[1]Документ за BP_ за текст'!$H204</f>
        <v>-3840</v>
      </c>
      <c r="D42" s="8"/>
      <c r="E42" s="8"/>
      <c r="F42" s="83">
        <f>'[2]ПП 31122017'!$Z$22/1000</f>
        <v>-1008.28138</v>
      </c>
      <c r="G42" s="8"/>
      <c r="H42" s="8"/>
      <c r="I42" s="8"/>
      <c r="J42" s="8"/>
    </row>
    <row r="43" spans="1:10" x14ac:dyDescent="0.25">
      <c r="A43" s="8"/>
      <c r="B43" s="12" t="s">
        <v>37</v>
      </c>
      <c r="C43" s="77">
        <f>'[1]Документ за BP_ за текст'!$H205</f>
        <v>-233965</v>
      </c>
      <c r="D43" s="8"/>
      <c r="E43" s="8"/>
      <c r="F43" s="83">
        <f>ROUND('[2]ПП 31122017'!$Z$24/1000,0)</f>
        <v>-215791</v>
      </c>
      <c r="G43" s="8"/>
      <c r="H43" s="8"/>
      <c r="I43" s="8"/>
      <c r="J43" s="8"/>
    </row>
    <row r="44" spans="1:10" x14ac:dyDescent="0.25">
      <c r="A44" s="8"/>
      <c r="B44" s="12" t="s">
        <v>38</v>
      </c>
      <c r="C44" s="77">
        <f>'[1]Документ за BP_ за текст'!$H206</f>
        <v>-3198</v>
      </c>
      <c r="D44" s="8"/>
      <c r="E44" s="8"/>
      <c r="F44" s="83">
        <f>'[2]ПП 31122017'!$Z$23/1000</f>
        <v>-2553.3553500000003</v>
      </c>
      <c r="G44" s="8"/>
      <c r="H44" s="8"/>
      <c r="I44" s="8"/>
      <c r="J44" s="8"/>
    </row>
    <row r="45" spans="1:10" x14ac:dyDescent="0.25">
      <c r="A45" s="8"/>
      <c r="B45" s="12" t="s">
        <v>39</v>
      </c>
      <c r="C45" s="77">
        <f>'[1]Документ за BP_ за текст'!$H207</f>
        <v>-3129</v>
      </c>
      <c r="D45" s="8"/>
      <c r="E45" s="8"/>
      <c r="F45" s="83">
        <f>ROUND('[2]ПП 31122017'!$Z25/1000,0)-2</f>
        <v>-2711</v>
      </c>
      <c r="G45" s="8"/>
      <c r="H45" s="8"/>
      <c r="I45" s="8"/>
      <c r="J45" s="8"/>
    </row>
    <row r="46" spans="1:10" ht="30" x14ac:dyDescent="0.25">
      <c r="A46" s="8"/>
      <c r="B46" s="8" t="s">
        <v>40</v>
      </c>
      <c r="C46" s="77">
        <f>'[1]Документ за BP_ за текст'!$H208</f>
        <v>0</v>
      </c>
      <c r="D46" s="8"/>
      <c r="E46" s="8"/>
      <c r="F46" s="83">
        <f>ROUND('[2]ПП 31122017'!$Z$34/1000,0)+1</f>
        <v>-11813</v>
      </c>
      <c r="G46" s="8"/>
      <c r="H46" s="8"/>
      <c r="I46" s="8"/>
      <c r="J46" s="8"/>
    </row>
    <row r="47" spans="1:10" x14ac:dyDescent="0.25">
      <c r="A47" s="10"/>
      <c r="B47" s="68"/>
      <c r="C47" s="77"/>
      <c r="D47" s="8"/>
      <c r="E47" s="8"/>
      <c r="F47" s="3"/>
      <c r="G47" s="8"/>
      <c r="H47" s="8"/>
      <c r="I47" s="8"/>
      <c r="J47" s="8"/>
    </row>
    <row r="48" spans="1:10" ht="45" x14ac:dyDescent="0.25">
      <c r="A48" s="8" t="s">
        <v>41</v>
      </c>
      <c r="B48" s="10"/>
      <c r="C48" s="76">
        <f>SUM(C49:C53)</f>
        <v>-1077</v>
      </c>
      <c r="D48" s="8"/>
      <c r="E48" s="8"/>
      <c r="F48" s="9">
        <f>SUM(F49:F50)</f>
        <v>-131</v>
      </c>
      <c r="G48" s="8"/>
      <c r="H48" s="8"/>
      <c r="I48" s="8"/>
      <c r="J48" s="8"/>
    </row>
    <row r="49" spans="1:10" x14ac:dyDescent="0.25">
      <c r="A49" s="8"/>
      <c r="B49" s="13" t="s">
        <v>42</v>
      </c>
      <c r="C49" s="77">
        <v>-688</v>
      </c>
      <c r="D49" s="8"/>
      <c r="E49" s="8"/>
      <c r="F49" s="3">
        <f>ROUND('[2]ПП 31122017'!$Z$37/1000,0)</f>
        <v>-20</v>
      </c>
      <c r="G49" s="8"/>
      <c r="H49" s="8"/>
      <c r="I49" s="8"/>
      <c r="J49" s="8"/>
    </row>
    <row r="50" spans="1:10" x14ac:dyDescent="0.25">
      <c r="A50" s="8"/>
      <c r="B50" s="13" t="s">
        <v>43</v>
      </c>
      <c r="C50" s="77">
        <v>-222</v>
      </c>
      <c r="D50" s="8"/>
      <c r="E50" s="8"/>
      <c r="F50" s="3">
        <f>ROUND('[2]ПП 31122017'!$Z$38/1000,0)</f>
        <v>-111</v>
      </c>
      <c r="G50" s="8"/>
      <c r="H50" s="8"/>
      <c r="I50" s="8"/>
      <c r="J50" s="8"/>
    </row>
    <row r="51" spans="1:10" ht="127.5" x14ac:dyDescent="0.25">
      <c r="A51" s="70" t="s">
        <v>56</v>
      </c>
      <c r="B51" s="70" t="s">
        <v>57</v>
      </c>
      <c r="C51" s="78">
        <v>-7</v>
      </c>
      <c r="D51" s="70"/>
      <c r="E51" s="70"/>
      <c r="F51" s="71"/>
      <c r="G51" s="70" t="s">
        <v>60</v>
      </c>
      <c r="H51" s="70" t="s">
        <v>61</v>
      </c>
      <c r="I51" s="70" t="s">
        <v>62</v>
      </c>
      <c r="J51" s="70" t="s">
        <v>14</v>
      </c>
    </row>
    <row r="52" spans="1:10" ht="114.75" x14ac:dyDescent="0.25">
      <c r="A52" s="70" t="s">
        <v>58</v>
      </c>
      <c r="B52" s="70" t="s">
        <v>59</v>
      </c>
      <c r="C52" s="78">
        <v>-80</v>
      </c>
      <c r="D52" s="70"/>
      <c r="E52" s="70"/>
      <c r="F52" s="71"/>
      <c r="G52" s="70" t="s">
        <v>63</v>
      </c>
      <c r="H52" s="70" t="s">
        <v>64</v>
      </c>
      <c r="I52" s="70" t="s">
        <v>65</v>
      </c>
      <c r="J52" s="70" t="s">
        <v>15</v>
      </c>
    </row>
    <row r="53" spans="1:10" ht="63.75" x14ac:dyDescent="0.25">
      <c r="A53" s="74" t="s">
        <v>162</v>
      </c>
      <c r="B53" s="70" t="s">
        <v>157</v>
      </c>
      <c r="C53" s="78">
        <v>-80</v>
      </c>
      <c r="D53" s="72"/>
      <c r="E53" s="73"/>
      <c r="F53" s="73"/>
      <c r="G53" s="73" t="s">
        <v>158</v>
      </c>
      <c r="H53" s="73" t="s">
        <v>89</v>
      </c>
      <c r="I53" s="73" t="s">
        <v>90</v>
      </c>
      <c r="J53" s="73" t="s">
        <v>159</v>
      </c>
    </row>
    <row r="54" spans="1:10" x14ac:dyDescent="0.25">
      <c r="A54" s="8"/>
      <c r="B54" s="68"/>
      <c r="C54" s="77"/>
      <c r="D54" s="8"/>
      <c r="E54" s="8"/>
      <c r="F54" s="3"/>
      <c r="G54" s="8"/>
      <c r="H54" s="8"/>
      <c r="I54" s="8"/>
      <c r="J54" s="8"/>
    </row>
    <row r="55" spans="1:10" ht="30" x14ac:dyDescent="0.25">
      <c r="A55" s="8" t="s">
        <v>44</v>
      </c>
      <c r="B55" s="8"/>
      <c r="C55" s="76">
        <f>SUM(C56:C64)</f>
        <v>-93382.64499999999</v>
      </c>
      <c r="D55" s="8"/>
      <c r="E55" s="8"/>
      <c r="F55" s="9">
        <f>SUM(F56:F64)+1</f>
        <v>-3084</v>
      </c>
      <c r="G55" s="8"/>
      <c r="H55" s="8"/>
      <c r="I55" s="8"/>
      <c r="J55" s="8"/>
    </row>
    <row r="56" spans="1:10" x14ac:dyDescent="0.25">
      <c r="A56" s="8"/>
      <c r="B56" s="12" t="s">
        <v>45</v>
      </c>
      <c r="C56" s="77">
        <f>'[1]Документ за BP_ за текст'!$H$220</f>
        <v>-65000</v>
      </c>
      <c r="D56" s="8"/>
      <c r="E56" s="8"/>
      <c r="F56" s="3">
        <v>0</v>
      </c>
      <c r="G56" s="8"/>
      <c r="H56" s="8"/>
      <c r="I56" s="8"/>
      <c r="J56" s="8"/>
    </row>
    <row r="57" spans="1:10" ht="30" x14ac:dyDescent="0.25">
      <c r="A57" s="8"/>
      <c r="B57" s="12" t="s">
        <v>46</v>
      </c>
      <c r="C57" s="77">
        <v>0</v>
      </c>
      <c r="D57" s="8"/>
      <c r="E57" s="8"/>
      <c r="F57" s="3">
        <v>0</v>
      </c>
      <c r="G57" s="8"/>
      <c r="H57" s="8"/>
      <c r="I57" s="8"/>
      <c r="J57" s="8"/>
    </row>
    <row r="58" spans="1:10" x14ac:dyDescent="0.25">
      <c r="A58" s="8"/>
      <c r="B58" s="12" t="s">
        <v>47</v>
      </c>
      <c r="C58" s="77">
        <f>'[1]Документ за BP_ за текст'!$H$222</f>
        <v>-9924</v>
      </c>
      <c r="D58" s="8"/>
      <c r="E58" s="8"/>
      <c r="F58" s="3">
        <v>0</v>
      </c>
      <c r="G58" s="8"/>
      <c r="H58" s="8"/>
      <c r="I58" s="8"/>
      <c r="J58" s="8"/>
    </row>
    <row r="59" spans="1:10" x14ac:dyDescent="0.25">
      <c r="A59" s="8"/>
      <c r="B59" s="13" t="s">
        <v>48</v>
      </c>
      <c r="C59" s="77">
        <f>'[1]Документ за BP_ за текст'!$H$223</f>
        <v>-441</v>
      </c>
      <c r="D59" s="8"/>
      <c r="E59" s="8"/>
      <c r="F59" s="3"/>
      <c r="G59" s="8"/>
      <c r="H59" s="8"/>
      <c r="I59" s="8"/>
      <c r="J59" s="8"/>
    </row>
    <row r="60" spans="1:10" x14ac:dyDescent="0.25">
      <c r="A60" s="8"/>
      <c r="B60" s="13" t="s">
        <v>49</v>
      </c>
      <c r="C60" s="77">
        <v>0</v>
      </c>
      <c r="D60" s="8"/>
      <c r="E60" s="8"/>
      <c r="F60" s="3"/>
      <c r="G60" s="8"/>
      <c r="H60" s="8"/>
      <c r="I60" s="8"/>
      <c r="J60" s="8"/>
    </row>
    <row r="61" spans="1:10" x14ac:dyDescent="0.25">
      <c r="A61" s="8"/>
      <c r="B61" s="13" t="s">
        <v>50</v>
      </c>
      <c r="C61" s="77">
        <f>'[1]Документ за BP_ за текст'!$H$225</f>
        <v>-95</v>
      </c>
      <c r="D61" s="8"/>
      <c r="E61" s="8"/>
      <c r="F61" s="3">
        <f>ROUND('[2]ПП 31122017'!$Z$57/1000,0)</f>
        <v>-2</v>
      </c>
      <c r="G61" s="8"/>
      <c r="H61" s="8"/>
      <c r="I61" s="8"/>
      <c r="J61" s="8"/>
    </row>
    <row r="62" spans="1:10" x14ac:dyDescent="0.25">
      <c r="A62" s="8"/>
      <c r="B62" s="13" t="s">
        <v>51</v>
      </c>
      <c r="C62" s="77">
        <v>0</v>
      </c>
      <c r="D62" s="8"/>
      <c r="E62" s="8"/>
      <c r="F62" s="3">
        <v>0</v>
      </c>
      <c r="G62" s="8"/>
      <c r="H62" s="8"/>
      <c r="I62" s="8"/>
      <c r="J62" s="8"/>
    </row>
    <row r="63" spans="1:10" ht="30" x14ac:dyDescent="0.25">
      <c r="A63" s="8"/>
      <c r="B63" s="14" t="s">
        <v>52</v>
      </c>
      <c r="C63" s="77">
        <v>0</v>
      </c>
      <c r="D63" s="8"/>
      <c r="E63" s="8"/>
      <c r="F63" s="3">
        <f>ROUND('[2]ПП 31122017'!$Z$59/1000,0)</f>
        <v>-1083</v>
      </c>
      <c r="G63" s="8"/>
      <c r="H63" s="8"/>
      <c r="I63" s="8"/>
      <c r="J63" s="8"/>
    </row>
    <row r="64" spans="1:10" x14ac:dyDescent="0.25">
      <c r="A64" s="8"/>
      <c r="B64" s="14" t="s">
        <v>53</v>
      </c>
      <c r="C64" s="77">
        <v>-17922.64499999999</v>
      </c>
      <c r="D64" s="8"/>
      <c r="E64" s="8"/>
      <c r="F64" s="3">
        <v>-2000</v>
      </c>
      <c r="G64" s="8"/>
      <c r="H64" s="8"/>
      <c r="I64" s="8"/>
      <c r="J64" s="8"/>
    </row>
    <row r="65" spans="1:10" x14ac:dyDescent="0.25">
      <c r="A65" s="104" t="s">
        <v>54</v>
      </c>
      <c r="B65" s="104"/>
      <c r="C65" s="76">
        <f>C15+C34+C48+C55</f>
        <v>-1560345.5029522062</v>
      </c>
      <c r="D65" s="8"/>
      <c r="E65" s="8"/>
      <c r="F65" s="76">
        <f>F15+F34+F48+F55</f>
        <v>-1427121.0360100002</v>
      </c>
      <c r="G65" s="8"/>
      <c r="H65" s="8"/>
      <c r="I65" s="8"/>
      <c r="J65" s="8"/>
    </row>
    <row r="66" spans="1:10" x14ac:dyDescent="0.25">
      <c r="A66" s="104" t="s">
        <v>55</v>
      </c>
      <c r="B66" s="104"/>
      <c r="C66" s="76">
        <f>C65+C12</f>
        <v>-1560345.5029522062</v>
      </c>
      <c r="D66" s="8"/>
      <c r="E66" s="8"/>
      <c r="F66" s="76">
        <f>F65+F12</f>
        <v>-1427121.0360100002</v>
      </c>
      <c r="G66" s="8"/>
      <c r="H66" s="8"/>
      <c r="I66" s="8"/>
      <c r="J66" s="8"/>
    </row>
    <row r="68" spans="1:10" x14ac:dyDescent="0.25">
      <c r="A68" s="98" t="s">
        <v>183</v>
      </c>
    </row>
    <row r="70" spans="1:10" x14ac:dyDescent="0.25">
      <c r="A70" t="s">
        <v>179</v>
      </c>
      <c r="B70" s="94"/>
      <c r="C70" s="96"/>
    </row>
    <row r="71" spans="1:10" x14ac:dyDescent="0.25">
      <c r="B71" t="s">
        <v>182</v>
      </c>
    </row>
    <row r="74" spans="1:10" x14ac:dyDescent="0.25">
      <c r="A74" t="s">
        <v>181</v>
      </c>
      <c r="B74" s="94"/>
      <c r="C74" s="96"/>
    </row>
    <row r="75" spans="1:10" x14ac:dyDescent="0.25">
      <c r="B75" t="s">
        <v>180</v>
      </c>
    </row>
  </sheetData>
  <mergeCells count="18">
    <mergeCell ref="A15:B15"/>
    <mergeCell ref="A11:B11"/>
    <mergeCell ref="A12:B12"/>
    <mergeCell ref="A65:B65"/>
    <mergeCell ref="A66:B66"/>
    <mergeCell ref="A13:B13"/>
    <mergeCell ref="A14:B14"/>
    <mergeCell ref="A3:J3"/>
    <mergeCell ref="A4:J4"/>
    <mergeCell ref="A5:J5"/>
    <mergeCell ref="A6:E6"/>
    <mergeCell ref="F6:I6"/>
    <mergeCell ref="A7:J7"/>
    <mergeCell ref="A8:A9"/>
    <mergeCell ref="B8:B9"/>
    <mergeCell ref="C8:E8"/>
    <mergeCell ref="F8:I8"/>
    <mergeCell ref="J8:J9"/>
  </mergeCells>
  <hyperlinks>
    <hyperlink ref="A2" r:id="rId1" display="apis://Base=NARH&amp;DocCode=84046&amp;ToPar=Art6&amp;Type=201/"/>
    <hyperlink ref="D9" r:id="rId2" display="apis://Base=NARH&amp;DocCode=41765&amp;Type=201/"/>
  </hyperlinks>
  <printOptions horizontalCentered="1"/>
  <pageMargins left="0.35433070866141736" right="0.15748031496062992" top="0.59055118110236227" bottom="0.55118110236220474" header="0.19685039370078741" footer="0.15748031496062992"/>
  <pageSetup paperSize="9" scale="54" fitToHeight="3" orientation="landscape" r:id="rId3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zoomScaleNormal="100" zoomScaleSheetLayoutView="110" workbookViewId="0">
      <selection activeCell="H27" sqref="H27"/>
    </sheetView>
  </sheetViews>
  <sheetFormatPr defaultRowHeight="15" x14ac:dyDescent="0.25"/>
  <cols>
    <col min="1" max="1" width="34.5703125" customWidth="1"/>
    <col min="2" max="2" width="16.7109375" customWidth="1"/>
    <col min="3" max="3" width="28.28515625" customWidth="1"/>
    <col min="4" max="4" width="12.42578125" customWidth="1"/>
    <col min="5" max="5" width="13.140625" customWidth="1"/>
    <col min="6" max="6" width="13.5703125" customWidth="1"/>
    <col min="257" max="257" width="34.5703125" customWidth="1"/>
    <col min="258" max="258" width="16.7109375" customWidth="1"/>
    <col min="259" max="259" width="28.28515625" customWidth="1"/>
    <col min="260" max="260" width="12.42578125" customWidth="1"/>
    <col min="261" max="261" width="13.140625" customWidth="1"/>
    <col min="262" max="262" width="13.5703125" customWidth="1"/>
    <col min="513" max="513" width="34.5703125" customWidth="1"/>
    <col min="514" max="514" width="16.7109375" customWidth="1"/>
    <col min="515" max="515" width="28.28515625" customWidth="1"/>
    <col min="516" max="516" width="12.42578125" customWidth="1"/>
    <col min="517" max="517" width="13.140625" customWidth="1"/>
    <col min="518" max="518" width="13.5703125" customWidth="1"/>
    <col min="769" max="769" width="34.5703125" customWidth="1"/>
    <col min="770" max="770" width="16.7109375" customWidth="1"/>
    <col min="771" max="771" width="28.28515625" customWidth="1"/>
    <col min="772" max="772" width="12.42578125" customWidth="1"/>
    <col min="773" max="773" width="13.140625" customWidth="1"/>
    <col min="774" max="774" width="13.5703125" customWidth="1"/>
    <col min="1025" max="1025" width="34.5703125" customWidth="1"/>
    <col min="1026" max="1026" width="16.7109375" customWidth="1"/>
    <col min="1027" max="1027" width="28.28515625" customWidth="1"/>
    <col min="1028" max="1028" width="12.42578125" customWidth="1"/>
    <col min="1029" max="1029" width="13.140625" customWidth="1"/>
    <col min="1030" max="1030" width="13.5703125" customWidth="1"/>
    <col min="1281" max="1281" width="34.5703125" customWidth="1"/>
    <col min="1282" max="1282" width="16.7109375" customWidth="1"/>
    <col min="1283" max="1283" width="28.28515625" customWidth="1"/>
    <col min="1284" max="1284" width="12.42578125" customWidth="1"/>
    <col min="1285" max="1285" width="13.140625" customWidth="1"/>
    <col min="1286" max="1286" width="13.5703125" customWidth="1"/>
    <col min="1537" max="1537" width="34.5703125" customWidth="1"/>
    <col min="1538" max="1538" width="16.7109375" customWidth="1"/>
    <col min="1539" max="1539" width="28.28515625" customWidth="1"/>
    <col min="1540" max="1540" width="12.42578125" customWidth="1"/>
    <col min="1541" max="1541" width="13.140625" customWidth="1"/>
    <col min="1542" max="1542" width="13.5703125" customWidth="1"/>
    <col min="1793" max="1793" width="34.5703125" customWidth="1"/>
    <col min="1794" max="1794" width="16.7109375" customWidth="1"/>
    <col min="1795" max="1795" width="28.28515625" customWidth="1"/>
    <col min="1796" max="1796" width="12.42578125" customWidth="1"/>
    <col min="1797" max="1797" width="13.140625" customWidth="1"/>
    <col min="1798" max="1798" width="13.5703125" customWidth="1"/>
    <col min="2049" max="2049" width="34.5703125" customWidth="1"/>
    <col min="2050" max="2050" width="16.7109375" customWidth="1"/>
    <col min="2051" max="2051" width="28.28515625" customWidth="1"/>
    <col min="2052" max="2052" width="12.42578125" customWidth="1"/>
    <col min="2053" max="2053" width="13.140625" customWidth="1"/>
    <col min="2054" max="2054" width="13.5703125" customWidth="1"/>
    <col min="2305" max="2305" width="34.5703125" customWidth="1"/>
    <col min="2306" max="2306" width="16.7109375" customWidth="1"/>
    <col min="2307" max="2307" width="28.28515625" customWidth="1"/>
    <col min="2308" max="2308" width="12.42578125" customWidth="1"/>
    <col min="2309" max="2309" width="13.140625" customWidth="1"/>
    <col min="2310" max="2310" width="13.5703125" customWidth="1"/>
    <col min="2561" max="2561" width="34.5703125" customWidth="1"/>
    <col min="2562" max="2562" width="16.7109375" customWidth="1"/>
    <col min="2563" max="2563" width="28.28515625" customWidth="1"/>
    <col min="2564" max="2564" width="12.42578125" customWidth="1"/>
    <col min="2565" max="2565" width="13.140625" customWidth="1"/>
    <col min="2566" max="2566" width="13.5703125" customWidth="1"/>
    <col min="2817" max="2817" width="34.5703125" customWidth="1"/>
    <col min="2818" max="2818" width="16.7109375" customWidth="1"/>
    <col min="2819" max="2819" width="28.28515625" customWidth="1"/>
    <col min="2820" max="2820" width="12.42578125" customWidth="1"/>
    <col min="2821" max="2821" width="13.140625" customWidth="1"/>
    <col min="2822" max="2822" width="13.5703125" customWidth="1"/>
    <col min="3073" max="3073" width="34.5703125" customWidth="1"/>
    <col min="3074" max="3074" width="16.7109375" customWidth="1"/>
    <col min="3075" max="3075" width="28.28515625" customWidth="1"/>
    <col min="3076" max="3076" width="12.42578125" customWidth="1"/>
    <col min="3077" max="3077" width="13.140625" customWidth="1"/>
    <col min="3078" max="3078" width="13.5703125" customWidth="1"/>
    <col min="3329" max="3329" width="34.5703125" customWidth="1"/>
    <col min="3330" max="3330" width="16.7109375" customWidth="1"/>
    <col min="3331" max="3331" width="28.28515625" customWidth="1"/>
    <col min="3332" max="3332" width="12.42578125" customWidth="1"/>
    <col min="3333" max="3333" width="13.140625" customWidth="1"/>
    <col min="3334" max="3334" width="13.5703125" customWidth="1"/>
    <col min="3585" max="3585" width="34.5703125" customWidth="1"/>
    <col min="3586" max="3586" width="16.7109375" customWidth="1"/>
    <col min="3587" max="3587" width="28.28515625" customWidth="1"/>
    <col min="3588" max="3588" width="12.42578125" customWidth="1"/>
    <col min="3589" max="3589" width="13.140625" customWidth="1"/>
    <col min="3590" max="3590" width="13.5703125" customWidth="1"/>
    <col min="3841" max="3841" width="34.5703125" customWidth="1"/>
    <col min="3842" max="3842" width="16.7109375" customWidth="1"/>
    <col min="3843" max="3843" width="28.28515625" customWidth="1"/>
    <col min="3844" max="3844" width="12.42578125" customWidth="1"/>
    <col min="3845" max="3845" width="13.140625" customWidth="1"/>
    <col min="3846" max="3846" width="13.5703125" customWidth="1"/>
    <col min="4097" max="4097" width="34.5703125" customWidth="1"/>
    <col min="4098" max="4098" width="16.7109375" customWidth="1"/>
    <col min="4099" max="4099" width="28.28515625" customWidth="1"/>
    <col min="4100" max="4100" width="12.42578125" customWidth="1"/>
    <col min="4101" max="4101" width="13.140625" customWidth="1"/>
    <col min="4102" max="4102" width="13.5703125" customWidth="1"/>
    <col min="4353" max="4353" width="34.5703125" customWidth="1"/>
    <col min="4354" max="4354" width="16.7109375" customWidth="1"/>
    <col min="4355" max="4355" width="28.28515625" customWidth="1"/>
    <col min="4356" max="4356" width="12.42578125" customWidth="1"/>
    <col min="4357" max="4357" width="13.140625" customWidth="1"/>
    <col min="4358" max="4358" width="13.5703125" customWidth="1"/>
    <col min="4609" max="4609" width="34.5703125" customWidth="1"/>
    <col min="4610" max="4610" width="16.7109375" customWidth="1"/>
    <col min="4611" max="4611" width="28.28515625" customWidth="1"/>
    <col min="4612" max="4612" width="12.42578125" customWidth="1"/>
    <col min="4613" max="4613" width="13.140625" customWidth="1"/>
    <col min="4614" max="4614" width="13.5703125" customWidth="1"/>
    <col min="4865" max="4865" width="34.5703125" customWidth="1"/>
    <col min="4866" max="4866" width="16.7109375" customWidth="1"/>
    <col min="4867" max="4867" width="28.28515625" customWidth="1"/>
    <col min="4868" max="4868" width="12.42578125" customWidth="1"/>
    <col min="4869" max="4869" width="13.140625" customWidth="1"/>
    <col min="4870" max="4870" width="13.5703125" customWidth="1"/>
    <col min="5121" max="5121" width="34.5703125" customWidth="1"/>
    <col min="5122" max="5122" width="16.7109375" customWidth="1"/>
    <col min="5123" max="5123" width="28.28515625" customWidth="1"/>
    <col min="5124" max="5124" width="12.42578125" customWidth="1"/>
    <col min="5125" max="5125" width="13.140625" customWidth="1"/>
    <col min="5126" max="5126" width="13.5703125" customWidth="1"/>
    <col min="5377" max="5377" width="34.5703125" customWidth="1"/>
    <col min="5378" max="5378" width="16.7109375" customWidth="1"/>
    <col min="5379" max="5379" width="28.28515625" customWidth="1"/>
    <col min="5380" max="5380" width="12.42578125" customWidth="1"/>
    <col min="5381" max="5381" width="13.140625" customWidth="1"/>
    <col min="5382" max="5382" width="13.5703125" customWidth="1"/>
    <col min="5633" max="5633" width="34.5703125" customWidth="1"/>
    <col min="5634" max="5634" width="16.7109375" customWidth="1"/>
    <col min="5635" max="5635" width="28.28515625" customWidth="1"/>
    <col min="5636" max="5636" width="12.42578125" customWidth="1"/>
    <col min="5637" max="5637" width="13.140625" customWidth="1"/>
    <col min="5638" max="5638" width="13.5703125" customWidth="1"/>
    <col min="5889" max="5889" width="34.5703125" customWidth="1"/>
    <col min="5890" max="5890" width="16.7109375" customWidth="1"/>
    <col min="5891" max="5891" width="28.28515625" customWidth="1"/>
    <col min="5892" max="5892" width="12.42578125" customWidth="1"/>
    <col min="5893" max="5893" width="13.140625" customWidth="1"/>
    <col min="5894" max="5894" width="13.5703125" customWidth="1"/>
    <col min="6145" max="6145" width="34.5703125" customWidth="1"/>
    <col min="6146" max="6146" width="16.7109375" customWidth="1"/>
    <col min="6147" max="6147" width="28.28515625" customWidth="1"/>
    <col min="6148" max="6148" width="12.42578125" customWidth="1"/>
    <col min="6149" max="6149" width="13.140625" customWidth="1"/>
    <col min="6150" max="6150" width="13.5703125" customWidth="1"/>
    <col min="6401" max="6401" width="34.5703125" customWidth="1"/>
    <col min="6402" max="6402" width="16.7109375" customWidth="1"/>
    <col min="6403" max="6403" width="28.28515625" customWidth="1"/>
    <col min="6404" max="6404" width="12.42578125" customWidth="1"/>
    <col min="6405" max="6405" width="13.140625" customWidth="1"/>
    <col min="6406" max="6406" width="13.5703125" customWidth="1"/>
    <col min="6657" max="6657" width="34.5703125" customWidth="1"/>
    <col min="6658" max="6658" width="16.7109375" customWidth="1"/>
    <col min="6659" max="6659" width="28.28515625" customWidth="1"/>
    <col min="6660" max="6660" width="12.42578125" customWidth="1"/>
    <col min="6661" max="6661" width="13.140625" customWidth="1"/>
    <col min="6662" max="6662" width="13.5703125" customWidth="1"/>
    <col min="6913" max="6913" width="34.5703125" customWidth="1"/>
    <col min="6914" max="6914" width="16.7109375" customWidth="1"/>
    <col min="6915" max="6915" width="28.28515625" customWidth="1"/>
    <col min="6916" max="6916" width="12.42578125" customWidth="1"/>
    <col min="6917" max="6917" width="13.140625" customWidth="1"/>
    <col min="6918" max="6918" width="13.5703125" customWidth="1"/>
    <col min="7169" max="7169" width="34.5703125" customWidth="1"/>
    <col min="7170" max="7170" width="16.7109375" customWidth="1"/>
    <col min="7171" max="7171" width="28.28515625" customWidth="1"/>
    <col min="7172" max="7172" width="12.42578125" customWidth="1"/>
    <col min="7173" max="7173" width="13.140625" customWidth="1"/>
    <col min="7174" max="7174" width="13.5703125" customWidth="1"/>
    <col min="7425" max="7425" width="34.5703125" customWidth="1"/>
    <col min="7426" max="7426" width="16.7109375" customWidth="1"/>
    <col min="7427" max="7427" width="28.28515625" customWidth="1"/>
    <col min="7428" max="7428" width="12.42578125" customWidth="1"/>
    <col min="7429" max="7429" width="13.140625" customWidth="1"/>
    <col min="7430" max="7430" width="13.5703125" customWidth="1"/>
    <col min="7681" max="7681" width="34.5703125" customWidth="1"/>
    <col min="7682" max="7682" width="16.7109375" customWidth="1"/>
    <col min="7683" max="7683" width="28.28515625" customWidth="1"/>
    <col min="7684" max="7684" width="12.42578125" customWidth="1"/>
    <col min="7685" max="7685" width="13.140625" customWidth="1"/>
    <col min="7686" max="7686" width="13.5703125" customWidth="1"/>
    <col min="7937" max="7937" width="34.5703125" customWidth="1"/>
    <col min="7938" max="7938" width="16.7109375" customWidth="1"/>
    <col min="7939" max="7939" width="28.28515625" customWidth="1"/>
    <col min="7940" max="7940" width="12.42578125" customWidth="1"/>
    <col min="7941" max="7941" width="13.140625" customWidth="1"/>
    <col min="7942" max="7942" width="13.5703125" customWidth="1"/>
    <col min="8193" max="8193" width="34.5703125" customWidth="1"/>
    <col min="8194" max="8194" width="16.7109375" customWidth="1"/>
    <col min="8195" max="8195" width="28.28515625" customWidth="1"/>
    <col min="8196" max="8196" width="12.42578125" customWidth="1"/>
    <col min="8197" max="8197" width="13.140625" customWidth="1"/>
    <col min="8198" max="8198" width="13.5703125" customWidth="1"/>
    <col min="8449" max="8449" width="34.5703125" customWidth="1"/>
    <col min="8450" max="8450" width="16.7109375" customWidth="1"/>
    <col min="8451" max="8451" width="28.28515625" customWidth="1"/>
    <col min="8452" max="8452" width="12.42578125" customWidth="1"/>
    <col min="8453" max="8453" width="13.140625" customWidth="1"/>
    <col min="8454" max="8454" width="13.5703125" customWidth="1"/>
    <col min="8705" max="8705" width="34.5703125" customWidth="1"/>
    <col min="8706" max="8706" width="16.7109375" customWidth="1"/>
    <col min="8707" max="8707" width="28.28515625" customWidth="1"/>
    <col min="8708" max="8708" width="12.42578125" customWidth="1"/>
    <col min="8709" max="8709" width="13.140625" customWidth="1"/>
    <col min="8710" max="8710" width="13.5703125" customWidth="1"/>
    <col min="8961" max="8961" width="34.5703125" customWidth="1"/>
    <col min="8962" max="8962" width="16.7109375" customWidth="1"/>
    <col min="8963" max="8963" width="28.28515625" customWidth="1"/>
    <col min="8964" max="8964" width="12.42578125" customWidth="1"/>
    <col min="8965" max="8965" width="13.140625" customWidth="1"/>
    <col min="8966" max="8966" width="13.5703125" customWidth="1"/>
    <col min="9217" max="9217" width="34.5703125" customWidth="1"/>
    <col min="9218" max="9218" width="16.7109375" customWidth="1"/>
    <col min="9219" max="9219" width="28.28515625" customWidth="1"/>
    <col min="9220" max="9220" width="12.42578125" customWidth="1"/>
    <col min="9221" max="9221" width="13.140625" customWidth="1"/>
    <col min="9222" max="9222" width="13.5703125" customWidth="1"/>
    <col min="9473" max="9473" width="34.5703125" customWidth="1"/>
    <col min="9474" max="9474" width="16.7109375" customWidth="1"/>
    <col min="9475" max="9475" width="28.28515625" customWidth="1"/>
    <col min="9476" max="9476" width="12.42578125" customWidth="1"/>
    <col min="9477" max="9477" width="13.140625" customWidth="1"/>
    <col min="9478" max="9478" width="13.5703125" customWidth="1"/>
    <col min="9729" max="9729" width="34.5703125" customWidth="1"/>
    <col min="9730" max="9730" width="16.7109375" customWidth="1"/>
    <col min="9731" max="9731" width="28.28515625" customWidth="1"/>
    <col min="9732" max="9732" width="12.42578125" customWidth="1"/>
    <col min="9733" max="9733" width="13.140625" customWidth="1"/>
    <col min="9734" max="9734" width="13.5703125" customWidth="1"/>
    <col min="9985" max="9985" width="34.5703125" customWidth="1"/>
    <col min="9986" max="9986" width="16.7109375" customWidth="1"/>
    <col min="9987" max="9987" width="28.28515625" customWidth="1"/>
    <col min="9988" max="9988" width="12.42578125" customWidth="1"/>
    <col min="9989" max="9989" width="13.140625" customWidth="1"/>
    <col min="9990" max="9990" width="13.5703125" customWidth="1"/>
    <col min="10241" max="10241" width="34.5703125" customWidth="1"/>
    <col min="10242" max="10242" width="16.7109375" customWidth="1"/>
    <col min="10243" max="10243" width="28.28515625" customWidth="1"/>
    <col min="10244" max="10244" width="12.42578125" customWidth="1"/>
    <col min="10245" max="10245" width="13.140625" customWidth="1"/>
    <col min="10246" max="10246" width="13.5703125" customWidth="1"/>
    <col min="10497" max="10497" width="34.5703125" customWidth="1"/>
    <col min="10498" max="10498" width="16.7109375" customWidth="1"/>
    <col min="10499" max="10499" width="28.28515625" customWidth="1"/>
    <col min="10500" max="10500" width="12.42578125" customWidth="1"/>
    <col min="10501" max="10501" width="13.140625" customWidth="1"/>
    <col min="10502" max="10502" width="13.5703125" customWidth="1"/>
    <col min="10753" max="10753" width="34.5703125" customWidth="1"/>
    <col min="10754" max="10754" width="16.7109375" customWidth="1"/>
    <col min="10755" max="10755" width="28.28515625" customWidth="1"/>
    <col min="10756" max="10756" width="12.42578125" customWidth="1"/>
    <col min="10757" max="10757" width="13.140625" customWidth="1"/>
    <col min="10758" max="10758" width="13.5703125" customWidth="1"/>
    <col min="11009" max="11009" width="34.5703125" customWidth="1"/>
    <col min="11010" max="11010" width="16.7109375" customWidth="1"/>
    <col min="11011" max="11011" width="28.28515625" customWidth="1"/>
    <col min="11012" max="11012" width="12.42578125" customWidth="1"/>
    <col min="11013" max="11013" width="13.140625" customWidth="1"/>
    <col min="11014" max="11014" width="13.5703125" customWidth="1"/>
    <col min="11265" max="11265" width="34.5703125" customWidth="1"/>
    <col min="11266" max="11266" width="16.7109375" customWidth="1"/>
    <col min="11267" max="11267" width="28.28515625" customWidth="1"/>
    <col min="11268" max="11268" width="12.42578125" customWidth="1"/>
    <col min="11269" max="11269" width="13.140625" customWidth="1"/>
    <col min="11270" max="11270" width="13.5703125" customWidth="1"/>
    <col min="11521" max="11521" width="34.5703125" customWidth="1"/>
    <col min="11522" max="11522" width="16.7109375" customWidth="1"/>
    <col min="11523" max="11523" width="28.28515625" customWidth="1"/>
    <col min="11524" max="11524" width="12.42578125" customWidth="1"/>
    <col min="11525" max="11525" width="13.140625" customWidth="1"/>
    <col min="11526" max="11526" width="13.5703125" customWidth="1"/>
    <col min="11777" max="11777" width="34.5703125" customWidth="1"/>
    <col min="11778" max="11778" width="16.7109375" customWidth="1"/>
    <col min="11779" max="11779" width="28.28515625" customWidth="1"/>
    <col min="11780" max="11780" width="12.42578125" customWidth="1"/>
    <col min="11781" max="11781" width="13.140625" customWidth="1"/>
    <col min="11782" max="11782" width="13.5703125" customWidth="1"/>
    <col min="12033" max="12033" width="34.5703125" customWidth="1"/>
    <col min="12034" max="12034" width="16.7109375" customWidth="1"/>
    <col min="12035" max="12035" width="28.28515625" customWidth="1"/>
    <col min="12036" max="12036" width="12.42578125" customWidth="1"/>
    <col min="12037" max="12037" width="13.140625" customWidth="1"/>
    <col min="12038" max="12038" width="13.5703125" customWidth="1"/>
    <col min="12289" max="12289" width="34.5703125" customWidth="1"/>
    <col min="12290" max="12290" width="16.7109375" customWidth="1"/>
    <col min="12291" max="12291" width="28.28515625" customWidth="1"/>
    <col min="12292" max="12292" width="12.42578125" customWidth="1"/>
    <col min="12293" max="12293" width="13.140625" customWidth="1"/>
    <col min="12294" max="12294" width="13.5703125" customWidth="1"/>
    <col min="12545" max="12545" width="34.5703125" customWidth="1"/>
    <col min="12546" max="12546" width="16.7109375" customWidth="1"/>
    <col min="12547" max="12547" width="28.28515625" customWidth="1"/>
    <col min="12548" max="12548" width="12.42578125" customWidth="1"/>
    <col min="12549" max="12549" width="13.140625" customWidth="1"/>
    <col min="12550" max="12550" width="13.5703125" customWidth="1"/>
    <col min="12801" max="12801" width="34.5703125" customWidth="1"/>
    <col min="12802" max="12802" width="16.7109375" customWidth="1"/>
    <col min="12803" max="12803" width="28.28515625" customWidth="1"/>
    <col min="12804" max="12804" width="12.42578125" customWidth="1"/>
    <col min="12805" max="12805" width="13.140625" customWidth="1"/>
    <col min="12806" max="12806" width="13.5703125" customWidth="1"/>
    <col min="13057" max="13057" width="34.5703125" customWidth="1"/>
    <col min="13058" max="13058" width="16.7109375" customWidth="1"/>
    <col min="13059" max="13059" width="28.28515625" customWidth="1"/>
    <col min="13060" max="13060" width="12.42578125" customWidth="1"/>
    <col min="13061" max="13061" width="13.140625" customWidth="1"/>
    <col min="13062" max="13062" width="13.5703125" customWidth="1"/>
    <col min="13313" max="13313" width="34.5703125" customWidth="1"/>
    <col min="13314" max="13314" width="16.7109375" customWidth="1"/>
    <col min="13315" max="13315" width="28.28515625" customWidth="1"/>
    <col min="13316" max="13316" width="12.42578125" customWidth="1"/>
    <col min="13317" max="13317" width="13.140625" customWidth="1"/>
    <col min="13318" max="13318" width="13.5703125" customWidth="1"/>
    <col min="13569" max="13569" width="34.5703125" customWidth="1"/>
    <col min="13570" max="13570" width="16.7109375" customWidth="1"/>
    <col min="13571" max="13571" width="28.28515625" customWidth="1"/>
    <col min="13572" max="13572" width="12.42578125" customWidth="1"/>
    <col min="13573" max="13573" width="13.140625" customWidth="1"/>
    <col min="13574" max="13574" width="13.5703125" customWidth="1"/>
    <col min="13825" max="13825" width="34.5703125" customWidth="1"/>
    <col min="13826" max="13826" width="16.7109375" customWidth="1"/>
    <col min="13827" max="13827" width="28.28515625" customWidth="1"/>
    <col min="13828" max="13828" width="12.42578125" customWidth="1"/>
    <col min="13829" max="13829" width="13.140625" customWidth="1"/>
    <col min="13830" max="13830" width="13.5703125" customWidth="1"/>
    <col min="14081" max="14081" width="34.5703125" customWidth="1"/>
    <col min="14082" max="14082" width="16.7109375" customWidth="1"/>
    <col min="14083" max="14083" width="28.28515625" customWidth="1"/>
    <col min="14084" max="14084" width="12.42578125" customWidth="1"/>
    <col min="14085" max="14085" width="13.140625" customWidth="1"/>
    <col min="14086" max="14086" width="13.5703125" customWidth="1"/>
    <col min="14337" max="14337" width="34.5703125" customWidth="1"/>
    <col min="14338" max="14338" width="16.7109375" customWidth="1"/>
    <col min="14339" max="14339" width="28.28515625" customWidth="1"/>
    <col min="14340" max="14340" width="12.42578125" customWidth="1"/>
    <col min="14341" max="14341" width="13.140625" customWidth="1"/>
    <col min="14342" max="14342" width="13.5703125" customWidth="1"/>
    <col min="14593" max="14593" width="34.5703125" customWidth="1"/>
    <col min="14594" max="14594" width="16.7109375" customWidth="1"/>
    <col min="14595" max="14595" width="28.28515625" customWidth="1"/>
    <col min="14596" max="14596" width="12.42578125" customWidth="1"/>
    <col min="14597" max="14597" width="13.140625" customWidth="1"/>
    <col min="14598" max="14598" width="13.5703125" customWidth="1"/>
    <col min="14849" max="14849" width="34.5703125" customWidth="1"/>
    <col min="14850" max="14850" width="16.7109375" customWidth="1"/>
    <col min="14851" max="14851" width="28.28515625" customWidth="1"/>
    <col min="14852" max="14852" width="12.42578125" customWidth="1"/>
    <col min="14853" max="14853" width="13.140625" customWidth="1"/>
    <col min="14854" max="14854" width="13.5703125" customWidth="1"/>
    <col min="15105" max="15105" width="34.5703125" customWidth="1"/>
    <col min="15106" max="15106" width="16.7109375" customWidth="1"/>
    <col min="15107" max="15107" width="28.28515625" customWidth="1"/>
    <col min="15108" max="15108" width="12.42578125" customWidth="1"/>
    <col min="15109" max="15109" width="13.140625" customWidth="1"/>
    <col min="15110" max="15110" width="13.5703125" customWidth="1"/>
    <col min="15361" max="15361" width="34.5703125" customWidth="1"/>
    <col min="15362" max="15362" width="16.7109375" customWidth="1"/>
    <col min="15363" max="15363" width="28.28515625" customWidth="1"/>
    <col min="15364" max="15364" width="12.42578125" customWidth="1"/>
    <col min="15365" max="15365" width="13.140625" customWidth="1"/>
    <col min="15366" max="15366" width="13.5703125" customWidth="1"/>
    <col min="15617" max="15617" width="34.5703125" customWidth="1"/>
    <col min="15618" max="15618" width="16.7109375" customWidth="1"/>
    <col min="15619" max="15619" width="28.28515625" customWidth="1"/>
    <col min="15620" max="15620" width="12.42578125" customWidth="1"/>
    <col min="15621" max="15621" width="13.140625" customWidth="1"/>
    <col min="15622" max="15622" width="13.5703125" customWidth="1"/>
    <col min="15873" max="15873" width="34.5703125" customWidth="1"/>
    <col min="15874" max="15874" width="16.7109375" customWidth="1"/>
    <col min="15875" max="15875" width="28.28515625" customWidth="1"/>
    <col min="15876" max="15876" width="12.42578125" customWidth="1"/>
    <col min="15877" max="15877" width="13.140625" customWidth="1"/>
    <col min="15878" max="15878" width="13.5703125" customWidth="1"/>
    <col min="16129" max="16129" width="34.5703125" customWidth="1"/>
    <col min="16130" max="16130" width="16.7109375" customWidth="1"/>
    <col min="16131" max="16131" width="28.28515625" customWidth="1"/>
    <col min="16132" max="16132" width="12.42578125" customWidth="1"/>
    <col min="16133" max="16133" width="13.140625" customWidth="1"/>
    <col min="16134" max="16134" width="13.5703125" customWidth="1"/>
  </cols>
  <sheetData>
    <row r="1" spans="1:6" x14ac:dyDescent="0.25">
      <c r="A1" s="15" t="s">
        <v>92</v>
      </c>
    </row>
    <row r="2" spans="1:6" x14ac:dyDescent="0.25">
      <c r="A2" s="16" t="s">
        <v>93</v>
      </c>
    </row>
    <row r="3" spans="1:6" x14ac:dyDescent="0.25">
      <c r="A3" s="16"/>
    </row>
    <row r="4" spans="1:6" ht="15" customHeight="1" x14ac:dyDescent="0.25">
      <c r="A4" s="107" t="s">
        <v>94</v>
      </c>
      <c r="B4" s="107"/>
      <c r="C4" s="107"/>
      <c r="D4" s="107"/>
      <c r="E4" s="107"/>
      <c r="F4" s="107"/>
    </row>
    <row r="5" spans="1:6" x14ac:dyDescent="0.25">
      <c r="A5" s="108"/>
      <c r="B5" s="108"/>
      <c r="C5" s="108"/>
      <c r="D5" s="108"/>
      <c r="E5" s="108"/>
      <c r="F5" s="108"/>
    </row>
    <row r="6" spans="1:6" ht="15" customHeight="1" x14ac:dyDescent="0.25">
      <c r="A6" s="107" t="s">
        <v>4</v>
      </c>
      <c r="B6" s="107"/>
      <c r="C6" s="107"/>
      <c r="D6" s="109" t="s">
        <v>163</v>
      </c>
      <c r="E6" s="109"/>
      <c r="F6" s="109"/>
    </row>
    <row r="7" spans="1:6" ht="15.75" thickBot="1" x14ac:dyDescent="0.3">
      <c r="A7" s="110"/>
      <c r="B7" s="110"/>
      <c r="C7" s="110"/>
      <c r="D7" s="110"/>
      <c r="E7" s="110"/>
      <c r="F7" s="110"/>
    </row>
    <row r="8" spans="1:6" ht="35.25" customHeight="1" thickTop="1" thickBot="1" x14ac:dyDescent="0.3">
      <c r="A8" s="17" t="s">
        <v>95</v>
      </c>
      <c r="B8" s="105" t="s">
        <v>96</v>
      </c>
      <c r="C8" s="106"/>
      <c r="D8" s="105" t="s">
        <v>97</v>
      </c>
      <c r="E8" s="106"/>
      <c r="F8" s="18" t="s">
        <v>7</v>
      </c>
    </row>
    <row r="9" spans="1:6" ht="15.75" thickBot="1" x14ac:dyDescent="0.3">
      <c r="A9" s="19" t="s">
        <v>98</v>
      </c>
      <c r="B9" s="20" t="s">
        <v>99</v>
      </c>
      <c r="C9" s="20" t="s">
        <v>100</v>
      </c>
      <c r="D9" s="20" t="s">
        <v>99</v>
      </c>
      <c r="E9" s="20" t="s">
        <v>100</v>
      </c>
      <c r="F9" s="21"/>
    </row>
    <row r="10" spans="1:6" ht="15.75" thickBot="1" x14ac:dyDescent="0.3">
      <c r="A10" s="22" t="s">
        <v>164</v>
      </c>
      <c r="B10" s="20">
        <v>54</v>
      </c>
      <c r="C10" s="20"/>
      <c r="D10" s="20">
        <v>3</v>
      </c>
      <c r="E10" s="20"/>
      <c r="F10" s="21"/>
    </row>
    <row r="11" spans="1:6" ht="15.75" thickBot="1" x14ac:dyDescent="0.3">
      <c r="A11" s="22" t="s">
        <v>101</v>
      </c>
      <c r="B11" s="20">
        <v>6</v>
      </c>
      <c r="C11" s="20"/>
      <c r="D11" s="20">
        <v>2</v>
      </c>
      <c r="E11" s="20"/>
      <c r="F11" s="21"/>
    </row>
    <row r="12" spans="1:6" ht="75.75" thickBot="1" x14ac:dyDescent="0.3">
      <c r="A12" s="23" t="s">
        <v>102</v>
      </c>
      <c r="B12" s="24">
        <v>6</v>
      </c>
      <c r="C12" s="84" t="s">
        <v>165</v>
      </c>
      <c r="D12" s="24">
        <v>2</v>
      </c>
      <c r="E12" s="25" t="s">
        <v>166</v>
      </c>
      <c r="F12" s="26"/>
    </row>
    <row r="13" spans="1:6" ht="15.75" thickBot="1" x14ac:dyDescent="0.3">
      <c r="A13" s="85" t="s">
        <v>167</v>
      </c>
      <c r="B13" s="86">
        <v>54</v>
      </c>
      <c r="C13" s="86"/>
      <c r="D13" s="86">
        <v>3</v>
      </c>
      <c r="E13" s="86"/>
      <c r="F13" s="87"/>
    </row>
    <row r="14" spans="1:6" ht="15.75" thickBot="1" x14ac:dyDescent="0.3">
      <c r="A14" s="29"/>
      <c r="B14" s="30"/>
      <c r="C14" s="30"/>
      <c r="D14" s="30"/>
      <c r="E14" s="30"/>
      <c r="F14" s="28"/>
    </row>
    <row r="15" spans="1:6" ht="31.5" thickTop="1" thickBot="1" x14ac:dyDescent="0.3">
      <c r="A15" s="31" t="s">
        <v>103</v>
      </c>
      <c r="B15" s="32" t="s">
        <v>104</v>
      </c>
      <c r="C15" s="32" t="s">
        <v>105</v>
      </c>
      <c r="D15" s="32" t="s">
        <v>104</v>
      </c>
      <c r="E15" s="32" t="s">
        <v>105</v>
      </c>
      <c r="F15" s="18" t="s">
        <v>7</v>
      </c>
    </row>
    <row r="16" spans="1:6" ht="15.75" thickBot="1" x14ac:dyDescent="0.3">
      <c r="A16" s="22" t="s">
        <v>106</v>
      </c>
      <c r="B16" s="33">
        <f>-'[3]OVD - 19 . 20- (602 604 605 )'!$C$26-D16-B23-D23-D18-B18</f>
        <v>1150.2393299999999</v>
      </c>
      <c r="C16" s="33">
        <f>B16</f>
        <v>1150.2393299999999</v>
      </c>
      <c r="D16" s="33">
        <f>ROUND('[4]Таблица за възнагражденията'!$B$3/1000,0)</f>
        <v>167</v>
      </c>
      <c r="E16" s="33">
        <f>D16</f>
        <v>167</v>
      </c>
      <c r="F16" s="34"/>
    </row>
    <row r="17" spans="1:6" ht="15.75" thickBot="1" x14ac:dyDescent="0.3">
      <c r="A17" s="29" t="s">
        <v>107</v>
      </c>
      <c r="B17" s="88">
        <f>-ROUND('[3]OVD - 19 . 20- (602 604 605 )'!$C$27,0)-D17</f>
        <v>300</v>
      </c>
      <c r="C17" s="35">
        <f>B17</f>
        <v>300</v>
      </c>
      <c r="D17" s="35">
        <f>ROUND('[4]Таблица за възнагражденията'!$B$4/1000,0)</f>
        <v>20</v>
      </c>
      <c r="E17" s="35">
        <f>D17</f>
        <v>20</v>
      </c>
      <c r="F17" s="36"/>
    </row>
    <row r="18" spans="1:6" ht="30.75" thickBot="1" x14ac:dyDescent="0.3">
      <c r="A18" s="37" t="s">
        <v>108</v>
      </c>
      <c r="B18" s="89">
        <f>SUM(B19:B22)</f>
        <v>20</v>
      </c>
      <c r="C18" s="38">
        <f>B18</f>
        <v>20</v>
      </c>
      <c r="D18" s="38">
        <f>ROUND('[4]Таблица за възнагражденията'!$B$5/1000,0)</f>
        <v>8</v>
      </c>
      <c r="E18" s="38">
        <f>D18</f>
        <v>8</v>
      </c>
      <c r="F18" s="38"/>
    </row>
    <row r="19" spans="1:6" x14ac:dyDescent="0.25">
      <c r="A19" s="39" t="s">
        <v>109</v>
      </c>
      <c r="B19" s="90">
        <f>ROUND([5]Хрон.2017!$P$103/1000,0)</f>
        <v>0</v>
      </c>
      <c r="C19" s="90">
        <f>ROUND([5]Хрон.2017!$P$103/1000,0)</f>
        <v>0</v>
      </c>
      <c r="D19" s="35">
        <v>3</v>
      </c>
      <c r="E19" s="35"/>
      <c r="F19" s="41"/>
    </row>
    <row r="20" spans="1:6" x14ac:dyDescent="0.25">
      <c r="A20" s="39" t="s">
        <v>110</v>
      </c>
      <c r="B20" s="40">
        <f>ROUND(([5]Хрон.2017!$P$84+[5]Хрон.2017!$P$85)/1000,0)</f>
        <v>5</v>
      </c>
      <c r="C20" s="40">
        <f>ROUND(([5]Хрон.2017!$P$84+[5]Хрон.2017!$P$85)/1000,0)</f>
        <v>5</v>
      </c>
      <c r="D20" s="35">
        <v>5</v>
      </c>
      <c r="E20" s="35"/>
      <c r="F20" s="41"/>
    </row>
    <row r="21" spans="1:6" x14ac:dyDescent="0.25">
      <c r="A21" s="39" t="s">
        <v>168</v>
      </c>
      <c r="B21" s="40">
        <f>ROUND(([5]Хрон.2017!$P$86+[5]Хрон.2017!$P$87)/1000,0)</f>
        <v>2</v>
      </c>
      <c r="C21" s="40">
        <f>ROUND(([5]Хрон.2017!$P$86+[5]Хрон.2017!$P$87)/1000,0)</f>
        <v>2</v>
      </c>
      <c r="D21" s="35"/>
      <c r="E21" s="35"/>
      <c r="F21" s="41"/>
    </row>
    <row r="22" spans="1:6" ht="15.75" thickBot="1" x14ac:dyDescent="0.3">
      <c r="A22" s="39" t="s">
        <v>169</v>
      </c>
      <c r="B22" s="91">
        <f>ROUND([5]Хрон.2017!$P$88/1000,0)</f>
        <v>13</v>
      </c>
      <c r="C22" s="91">
        <f>ROUND([5]Хрон.2017!$P$88/1000,0)</f>
        <v>13</v>
      </c>
      <c r="D22" s="35"/>
      <c r="E22" s="35"/>
      <c r="F22" s="41"/>
    </row>
    <row r="23" spans="1:6" ht="45" x14ac:dyDescent="0.25">
      <c r="A23" s="42" t="s">
        <v>111</v>
      </c>
      <c r="B23" s="43">
        <f>SUM(B25:B35)</f>
        <v>712</v>
      </c>
      <c r="C23" s="43">
        <f t="shared" ref="C23:E23" si="0">SUM(C25:C35)</f>
        <v>712</v>
      </c>
      <c r="D23" s="43">
        <f t="shared" si="0"/>
        <v>49</v>
      </c>
      <c r="E23" s="43">
        <f t="shared" si="0"/>
        <v>49</v>
      </c>
      <c r="F23" s="43"/>
    </row>
    <row r="24" spans="1:6" ht="15.75" thickBot="1" x14ac:dyDescent="0.3">
      <c r="A24" s="44" t="s">
        <v>112</v>
      </c>
      <c r="B24" s="45"/>
      <c r="C24" s="45"/>
      <c r="D24" s="45"/>
      <c r="E24" s="45"/>
      <c r="F24" s="46"/>
    </row>
    <row r="25" spans="1:6" ht="15.75" thickBot="1" x14ac:dyDescent="0.3">
      <c r="A25" s="47" t="s">
        <v>113</v>
      </c>
      <c r="B25" s="48">
        <f>[6]Sheet3!$B$2</f>
        <v>19</v>
      </c>
      <c r="C25" s="48">
        <f>B25</f>
        <v>19</v>
      </c>
      <c r="D25" s="33">
        <f>[6]Sheet3!$C$2</f>
        <v>1</v>
      </c>
      <c r="E25" s="33">
        <f>D25</f>
        <v>1</v>
      </c>
      <c r="F25" s="34"/>
    </row>
    <row r="26" spans="1:6" ht="15.75" thickBot="1" x14ac:dyDescent="0.3">
      <c r="A26" s="47" t="s">
        <v>114</v>
      </c>
      <c r="B26" s="33">
        <f>[6]Sheet3!$B$3</f>
        <v>9</v>
      </c>
      <c r="C26" s="48">
        <f t="shared" ref="C26:C35" si="1">B26</f>
        <v>9</v>
      </c>
      <c r="D26" s="33">
        <f>[6]Sheet3!$C$3</f>
        <v>1</v>
      </c>
      <c r="E26" s="33">
        <f t="shared" ref="E26:E35" si="2">D26</f>
        <v>1</v>
      </c>
      <c r="F26" s="34"/>
    </row>
    <row r="27" spans="1:6" ht="15.75" thickBot="1" x14ac:dyDescent="0.3">
      <c r="A27" s="47" t="s">
        <v>115</v>
      </c>
      <c r="B27" s="33">
        <f>[6]Sheet3!$B$4</f>
        <v>297</v>
      </c>
      <c r="C27" s="48">
        <f t="shared" si="1"/>
        <v>297</v>
      </c>
      <c r="D27" s="33">
        <f>[6]Sheet3!$C$4</f>
        <v>22</v>
      </c>
      <c r="E27" s="33">
        <f t="shared" si="2"/>
        <v>22</v>
      </c>
      <c r="F27" s="34"/>
    </row>
    <row r="28" spans="1:6" ht="15.75" thickBot="1" x14ac:dyDescent="0.3">
      <c r="A28" s="47" t="s">
        <v>116</v>
      </c>
      <c r="B28" s="33">
        <f>[6]Sheet3!$B$5</f>
        <v>67</v>
      </c>
      <c r="C28" s="48">
        <f t="shared" si="1"/>
        <v>67</v>
      </c>
      <c r="D28" s="33">
        <f>[6]Sheet3!$C$5</f>
        <v>5</v>
      </c>
      <c r="E28" s="33">
        <f t="shared" si="2"/>
        <v>5</v>
      </c>
      <c r="F28" s="34"/>
    </row>
    <row r="29" spans="1:6" ht="15.75" thickBot="1" x14ac:dyDescent="0.3">
      <c r="A29" s="47" t="s">
        <v>117</v>
      </c>
      <c r="B29" s="33">
        <f>[6]Sheet3!$B$6</f>
        <v>209</v>
      </c>
      <c r="C29" s="48">
        <f t="shared" si="1"/>
        <v>209</v>
      </c>
      <c r="D29" s="33">
        <f>[6]Sheet3!$C$6</f>
        <v>15</v>
      </c>
      <c r="E29" s="33">
        <f t="shared" si="2"/>
        <v>15</v>
      </c>
      <c r="F29" s="34"/>
    </row>
    <row r="30" spans="1:6" ht="15.75" thickBot="1" x14ac:dyDescent="0.3">
      <c r="A30" s="47" t="s">
        <v>118</v>
      </c>
      <c r="B30" s="33">
        <f>[6]Sheet3!$B$7</f>
        <v>52</v>
      </c>
      <c r="C30" s="48">
        <f t="shared" si="1"/>
        <v>52</v>
      </c>
      <c r="D30" s="33">
        <f>[6]Sheet3!$C$7</f>
        <v>3</v>
      </c>
      <c r="E30" s="33">
        <f t="shared" si="2"/>
        <v>3</v>
      </c>
      <c r="F30" s="34"/>
    </row>
    <row r="31" spans="1:6" ht="15.75" thickBot="1" x14ac:dyDescent="0.3">
      <c r="A31" s="47" t="s">
        <v>119</v>
      </c>
      <c r="B31" s="33">
        <f>[6]Sheet3!$B$8</f>
        <v>5</v>
      </c>
      <c r="C31" s="48">
        <f t="shared" si="1"/>
        <v>5</v>
      </c>
      <c r="D31" s="33">
        <f>[6]Sheet3!$C$8</f>
        <v>0</v>
      </c>
      <c r="E31" s="33">
        <f t="shared" si="2"/>
        <v>0</v>
      </c>
      <c r="F31" s="34"/>
    </row>
    <row r="32" spans="1:6" ht="15.75" thickBot="1" x14ac:dyDescent="0.3">
      <c r="A32" s="47" t="s">
        <v>120</v>
      </c>
      <c r="B32" s="33">
        <f>[6]Sheet3!$B$9</f>
        <v>27</v>
      </c>
      <c r="C32" s="48">
        <f t="shared" si="1"/>
        <v>27</v>
      </c>
      <c r="D32" s="33">
        <f>[6]Sheet3!$C$9</f>
        <v>2</v>
      </c>
      <c r="E32" s="33">
        <f t="shared" si="2"/>
        <v>2</v>
      </c>
      <c r="F32" s="34"/>
    </row>
    <row r="33" spans="1:6" ht="15.75" thickBot="1" x14ac:dyDescent="0.3">
      <c r="A33" s="47" t="s">
        <v>121</v>
      </c>
      <c r="B33" s="33">
        <f>[6]Sheet3!$B$10</f>
        <v>12</v>
      </c>
      <c r="C33" s="48">
        <f t="shared" si="1"/>
        <v>12</v>
      </c>
      <c r="D33" s="33">
        <f>[6]Sheet3!$C$10</f>
        <v>0</v>
      </c>
      <c r="E33" s="33">
        <f t="shared" si="2"/>
        <v>0</v>
      </c>
      <c r="F33" s="34"/>
    </row>
    <row r="34" spans="1:6" ht="15.75" thickBot="1" x14ac:dyDescent="0.3">
      <c r="A34" s="47" t="s">
        <v>122</v>
      </c>
      <c r="B34" s="33">
        <f>[6]Sheet3!$B$11</f>
        <v>13</v>
      </c>
      <c r="C34" s="48">
        <f t="shared" si="1"/>
        <v>13</v>
      </c>
      <c r="D34" s="33">
        <f>[6]Sheet3!$C$11</f>
        <v>0</v>
      </c>
      <c r="E34" s="33">
        <f t="shared" si="2"/>
        <v>0</v>
      </c>
      <c r="F34" s="34"/>
    </row>
    <row r="35" spans="1:6" ht="15.75" thickBot="1" x14ac:dyDescent="0.3">
      <c r="A35" s="47" t="s">
        <v>170</v>
      </c>
      <c r="B35" s="33">
        <f>[6]Sheet3!$B$12</f>
        <v>2</v>
      </c>
      <c r="C35" s="48">
        <f t="shared" si="1"/>
        <v>2</v>
      </c>
      <c r="D35" s="33">
        <f>[6]Sheet3!$C$12</f>
        <v>0</v>
      </c>
      <c r="E35" s="33">
        <f t="shared" si="2"/>
        <v>0</v>
      </c>
      <c r="F35" s="34"/>
    </row>
    <row r="36" spans="1:6" x14ac:dyDescent="0.25">
      <c r="A36" s="29"/>
      <c r="B36" s="35"/>
      <c r="C36" s="35"/>
      <c r="D36" s="35"/>
      <c r="E36" s="35"/>
      <c r="F36" s="36"/>
    </row>
    <row r="37" spans="1:6" ht="15.75" thickBot="1" x14ac:dyDescent="0.3">
      <c r="A37" s="49" t="s">
        <v>123</v>
      </c>
      <c r="B37" s="50">
        <f>B16+B17+B18+B23</f>
        <v>2182.2393299999999</v>
      </c>
      <c r="C37" s="50">
        <f>C16+C17+C18+C23</f>
        <v>2182.2393299999999</v>
      </c>
      <c r="D37" s="50">
        <f>D16+D17+D18+D23</f>
        <v>244</v>
      </c>
      <c r="E37" s="50">
        <f>E16+E17+E18+E23</f>
        <v>244</v>
      </c>
      <c r="F37" s="51"/>
    </row>
    <row r="38" spans="1:6" ht="15.75" thickTop="1" x14ac:dyDescent="0.25">
      <c r="B38" s="52"/>
    </row>
    <row r="39" spans="1:6" x14ac:dyDescent="0.25">
      <c r="A39" t="s">
        <v>179</v>
      </c>
      <c r="B39" s="93"/>
      <c r="C39" s="94"/>
    </row>
    <row r="40" spans="1:6" x14ac:dyDescent="0.25">
      <c r="B40" t="s">
        <v>180</v>
      </c>
    </row>
    <row r="41" spans="1:6" x14ac:dyDescent="0.25">
      <c r="A41" s="53"/>
    </row>
    <row r="42" spans="1:6" x14ac:dyDescent="0.25">
      <c r="A42" s="54"/>
    </row>
    <row r="43" spans="1:6" x14ac:dyDescent="0.25">
      <c r="A43" s="54"/>
    </row>
    <row r="44" spans="1:6" x14ac:dyDescent="0.25">
      <c r="A44" s="55"/>
    </row>
    <row r="45" spans="1:6" x14ac:dyDescent="0.25">
      <c r="A45" s="55"/>
    </row>
    <row r="46" spans="1:6" x14ac:dyDescent="0.25">
      <c r="A46" s="54"/>
    </row>
  </sheetData>
  <mergeCells count="7">
    <mergeCell ref="B8:C8"/>
    <mergeCell ref="D8:E8"/>
    <mergeCell ref="A4:F4"/>
    <mergeCell ref="A5:F5"/>
    <mergeCell ref="A6:C6"/>
    <mergeCell ref="D6:F6"/>
    <mergeCell ref="A7:F7"/>
  </mergeCells>
  <hyperlinks>
    <hyperlink ref="A2" r:id="rId1" display="apis://Base=NARH&amp;DocCode=84046&amp;ToPar=Art9&amp;Type=201/"/>
  </hyperlinks>
  <printOptions horizontalCentered="1"/>
  <pageMargins left="0.55118110236220474" right="0.55118110236220474" top="0.55118110236220474" bottom="0.55118110236220474" header="0.15748031496062992" footer="0.15748031496062992"/>
  <pageSetup paperSize="9" scale="7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zoomScaleSheetLayoutView="110" workbookViewId="0">
      <selection activeCell="C21" sqref="C21"/>
    </sheetView>
  </sheetViews>
  <sheetFormatPr defaultRowHeight="15" x14ac:dyDescent="0.25"/>
  <cols>
    <col min="1" max="1" width="33.7109375" customWidth="1"/>
    <col min="2" max="2" width="31.140625" customWidth="1"/>
    <col min="3" max="3" width="19.5703125" customWidth="1"/>
    <col min="4" max="4" width="21.140625" style="52" customWidth="1"/>
    <col min="5" max="5" width="38.140625" customWidth="1"/>
    <col min="257" max="257" width="33.7109375" customWidth="1"/>
    <col min="258" max="258" width="31.140625" customWidth="1"/>
    <col min="259" max="259" width="19.5703125" customWidth="1"/>
    <col min="260" max="260" width="21.140625" customWidth="1"/>
    <col min="261" max="261" width="17.42578125" customWidth="1"/>
    <col min="513" max="513" width="33.7109375" customWidth="1"/>
    <col min="514" max="514" width="31.140625" customWidth="1"/>
    <col min="515" max="515" width="19.5703125" customWidth="1"/>
    <col min="516" max="516" width="21.140625" customWidth="1"/>
    <col min="517" max="517" width="17.42578125" customWidth="1"/>
    <col min="769" max="769" width="33.7109375" customWidth="1"/>
    <col min="770" max="770" width="31.140625" customWidth="1"/>
    <col min="771" max="771" width="19.5703125" customWidth="1"/>
    <col min="772" max="772" width="21.140625" customWidth="1"/>
    <col min="773" max="773" width="17.42578125" customWidth="1"/>
    <col min="1025" max="1025" width="33.7109375" customWidth="1"/>
    <col min="1026" max="1026" width="31.140625" customWidth="1"/>
    <col min="1027" max="1027" width="19.5703125" customWidth="1"/>
    <col min="1028" max="1028" width="21.140625" customWidth="1"/>
    <col min="1029" max="1029" width="17.42578125" customWidth="1"/>
    <col min="1281" max="1281" width="33.7109375" customWidth="1"/>
    <col min="1282" max="1282" width="31.140625" customWidth="1"/>
    <col min="1283" max="1283" width="19.5703125" customWidth="1"/>
    <col min="1284" max="1284" width="21.140625" customWidth="1"/>
    <col min="1285" max="1285" width="17.42578125" customWidth="1"/>
    <col min="1537" max="1537" width="33.7109375" customWidth="1"/>
    <col min="1538" max="1538" width="31.140625" customWidth="1"/>
    <col min="1539" max="1539" width="19.5703125" customWidth="1"/>
    <col min="1540" max="1540" width="21.140625" customWidth="1"/>
    <col min="1541" max="1541" width="17.42578125" customWidth="1"/>
    <col min="1793" max="1793" width="33.7109375" customWidth="1"/>
    <col min="1794" max="1794" width="31.140625" customWidth="1"/>
    <col min="1795" max="1795" width="19.5703125" customWidth="1"/>
    <col min="1796" max="1796" width="21.140625" customWidth="1"/>
    <col min="1797" max="1797" width="17.42578125" customWidth="1"/>
    <col min="2049" max="2049" width="33.7109375" customWidth="1"/>
    <col min="2050" max="2050" width="31.140625" customWidth="1"/>
    <col min="2051" max="2051" width="19.5703125" customWidth="1"/>
    <col min="2052" max="2052" width="21.140625" customWidth="1"/>
    <col min="2053" max="2053" width="17.42578125" customWidth="1"/>
    <col min="2305" max="2305" width="33.7109375" customWidth="1"/>
    <col min="2306" max="2306" width="31.140625" customWidth="1"/>
    <col min="2307" max="2307" width="19.5703125" customWidth="1"/>
    <col min="2308" max="2308" width="21.140625" customWidth="1"/>
    <col min="2309" max="2309" width="17.42578125" customWidth="1"/>
    <col min="2561" max="2561" width="33.7109375" customWidth="1"/>
    <col min="2562" max="2562" width="31.140625" customWidth="1"/>
    <col min="2563" max="2563" width="19.5703125" customWidth="1"/>
    <col min="2564" max="2564" width="21.140625" customWidth="1"/>
    <col min="2565" max="2565" width="17.42578125" customWidth="1"/>
    <col min="2817" max="2817" width="33.7109375" customWidth="1"/>
    <col min="2818" max="2818" width="31.140625" customWidth="1"/>
    <col min="2819" max="2819" width="19.5703125" customWidth="1"/>
    <col min="2820" max="2820" width="21.140625" customWidth="1"/>
    <col min="2821" max="2821" width="17.42578125" customWidth="1"/>
    <col min="3073" max="3073" width="33.7109375" customWidth="1"/>
    <col min="3074" max="3074" width="31.140625" customWidth="1"/>
    <col min="3075" max="3075" width="19.5703125" customWidth="1"/>
    <col min="3076" max="3076" width="21.140625" customWidth="1"/>
    <col min="3077" max="3077" width="17.42578125" customWidth="1"/>
    <col min="3329" max="3329" width="33.7109375" customWidth="1"/>
    <col min="3330" max="3330" width="31.140625" customWidth="1"/>
    <col min="3331" max="3331" width="19.5703125" customWidth="1"/>
    <col min="3332" max="3332" width="21.140625" customWidth="1"/>
    <col min="3333" max="3333" width="17.42578125" customWidth="1"/>
    <col min="3585" max="3585" width="33.7109375" customWidth="1"/>
    <col min="3586" max="3586" width="31.140625" customWidth="1"/>
    <col min="3587" max="3587" width="19.5703125" customWidth="1"/>
    <col min="3588" max="3588" width="21.140625" customWidth="1"/>
    <col min="3589" max="3589" width="17.42578125" customWidth="1"/>
    <col min="3841" max="3841" width="33.7109375" customWidth="1"/>
    <col min="3842" max="3842" width="31.140625" customWidth="1"/>
    <col min="3843" max="3843" width="19.5703125" customWidth="1"/>
    <col min="3844" max="3844" width="21.140625" customWidth="1"/>
    <col min="3845" max="3845" width="17.42578125" customWidth="1"/>
    <col min="4097" max="4097" width="33.7109375" customWidth="1"/>
    <col min="4098" max="4098" width="31.140625" customWidth="1"/>
    <col min="4099" max="4099" width="19.5703125" customWidth="1"/>
    <col min="4100" max="4100" width="21.140625" customWidth="1"/>
    <col min="4101" max="4101" width="17.42578125" customWidth="1"/>
    <col min="4353" max="4353" width="33.7109375" customWidth="1"/>
    <col min="4354" max="4354" width="31.140625" customWidth="1"/>
    <col min="4355" max="4355" width="19.5703125" customWidth="1"/>
    <col min="4356" max="4356" width="21.140625" customWidth="1"/>
    <col min="4357" max="4357" width="17.42578125" customWidth="1"/>
    <col min="4609" max="4609" width="33.7109375" customWidth="1"/>
    <col min="4610" max="4610" width="31.140625" customWidth="1"/>
    <col min="4611" max="4611" width="19.5703125" customWidth="1"/>
    <col min="4612" max="4612" width="21.140625" customWidth="1"/>
    <col min="4613" max="4613" width="17.42578125" customWidth="1"/>
    <col min="4865" max="4865" width="33.7109375" customWidth="1"/>
    <col min="4866" max="4866" width="31.140625" customWidth="1"/>
    <col min="4867" max="4867" width="19.5703125" customWidth="1"/>
    <col min="4868" max="4868" width="21.140625" customWidth="1"/>
    <col min="4869" max="4869" width="17.42578125" customWidth="1"/>
    <col min="5121" max="5121" width="33.7109375" customWidth="1"/>
    <col min="5122" max="5122" width="31.140625" customWidth="1"/>
    <col min="5123" max="5123" width="19.5703125" customWidth="1"/>
    <col min="5124" max="5124" width="21.140625" customWidth="1"/>
    <col min="5125" max="5125" width="17.42578125" customWidth="1"/>
    <col min="5377" max="5377" width="33.7109375" customWidth="1"/>
    <col min="5378" max="5378" width="31.140625" customWidth="1"/>
    <col min="5379" max="5379" width="19.5703125" customWidth="1"/>
    <col min="5380" max="5380" width="21.140625" customWidth="1"/>
    <col min="5381" max="5381" width="17.42578125" customWidth="1"/>
    <col min="5633" max="5633" width="33.7109375" customWidth="1"/>
    <col min="5634" max="5634" width="31.140625" customWidth="1"/>
    <col min="5635" max="5635" width="19.5703125" customWidth="1"/>
    <col min="5636" max="5636" width="21.140625" customWidth="1"/>
    <col min="5637" max="5637" width="17.42578125" customWidth="1"/>
    <col min="5889" max="5889" width="33.7109375" customWidth="1"/>
    <col min="5890" max="5890" width="31.140625" customWidth="1"/>
    <col min="5891" max="5891" width="19.5703125" customWidth="1"/>
    <col min="5892" max="5892" width="21.140625" customWidth="1"/>
    <col min="5893" max="5893" width="17.42578125" customWidth="1"/>
    <col min="6145" max="6145" width="33.7109375" customWidth="1"/>
    <col min="6146" max="6146" width="31.140625" customWidth="1"/>
    <col min="6147" max="6147" width="19.5703125" customWidth="1"/>
    <col min="6148" max="6148" width="21.140625" customWidth="1"/>
    <col min="6149" max="6149" width="17.42578125" customWidth="1"/>
    <col min="6401" max="6401" width="33.7109375" customWidth="1"/>
    <col min="6402" max="6402" width="31.140625" customWidth="1"/>
    <col min="6403" max="6403" width="19.5703125" customWidth="1"/>
    <col min="6404" max="6404" width="21.140625" customWidth="1"/>
    <col min="6405" max="6405" width="17.42578125" customWidth="1"/>
    <col min="6657" max="6657" width="33.7109375" customWidth="1"/>
    <col min="6658" max="6658" width="31.140625" customWidth="1"/>
    <col min="6659" max="6659" width="19.5703125" customWidth="1"/>
    <col min="6660" max="6660" width="21.140625" customWidth="1"/>
    <col min="6661" max="6661" width="17.42578125" customWidth="1"/>
    <col min="6913" max="6913" width="33.7109375" customWidth="1"/>
    <col min="6914" max="6914" width="31.140625" customWidth="1"/>
    <col min="6915" max="6915" width="19.5703125" customWidth="1"/>
    <col min="6916" max="6916" width="21.140625" customWidth="1"/>
    <col min="6917" max="6917" width="17.42578125" customWidth="1"/>
    <col min="7169" max="7169" width="33.7109375" customWidth="1"/>
    <col min="7170" max="7170" width="31.140625" customWidth="1"/>
    <col min="7171" max="7171" width="19.5703125" customWidth="1"/>
    <col min="7172" max="7172" width="21.140625" customWidth="1"/>
    <col min="7173" max="7173" width="17.42578125" customWidth="1"/>
    <col min="7425" max="7425" width="33.7109375" customWidth="1"/>
    <col min="7426" max="7426" width="31.140625" customWidth="1"/>
    <col min="7427" max="7427" width="19.5703125" customWidth="1"/>
    <col min="7428" max="7428" width="21.140625" customWidth="1"/>
    <col min="7429" max="7429" width="17.42578125" customWidth="1"/>
    <col min="7681" max="7681" width="33.7109375" customWidth="1"/>
    <col min="7682" max="7682" width="31.140625" customWidth="1"/>
    <col min="7683" max="7683" width="19.5703125" customWidth="1"/>
    <col min="7684" max="7684" width="21.140625" customWidth="1"/>
    <col min="7685" max="7685" width="17.42578125" customWidth="1"/>
    <col min="7937" max="7937" width="33.7109375" customWidth="1"/>
    <col min="7938" max="7938" width="31.140625" customWidth="1"/>
    <col min="7939" max="7939" width="19.5703125" customWidth="1"/>
    <col min="7940" max="7940" width="21.140625" customWidth="1"/>
    <col min="7941" max="7941" width="17.42578125" customWidth="1"/>
    <col min="8193" max="8193" width="33.7109375" customWidth="1"/>
    <col min="8194" max="8194" width="31.140625" customWidth="1"/>
    <col min="8195" max="8195" width="19.5703125" customWidth="1"/>
    <col min="8196" max="8196" width="21.140625" customWidth="1"/>
    <col min="8197" max="8197" width="17.42578125" customWidth="1"/>
    <col min="8449" max="8449" width="33.7109375" customWidth="1"/>
    <col min="8450" max="8450" width="31.140625" customWidth="1"/>
    <col min="8451" max="8451" width="19.5703125" customWidth="1"/>
    <col min="8452" max="8452" width="21.140625" customWidth="1"/>
    <col min="8453" max="8453" width="17.42578125" customWidth="1"/>
    <col min="8705" max="8705" width="33.7109375" customWidth="1"/>
    <col min="8706" max="8706" width="31.140625" customWidth="1"/>
    <col min="8707" max="8707" width="19.5703125" customWidth="1"/>
    <col min="8708" max="8708" width="21.140625" customWidth="1"/>
    <col min="8709" max="8709" width="17.42578125" customWidth="1"/>
    <col min="8961" max="8961" width="33.7109375" customWidth="1"/>
    <col min="8962" max="8962" width="31.140625" customWidth="1"/>
    <col min="8963" max="8963" width="19.5703125" customWidth="1"/>
    <col min="8964" max="8964" width="21.140625" customWidth="1"/>
    <col min="8965" max="8965" width="17.42578125" customWidth="1"/>
    <col min="9217" max="9217" width="33.7109375" customWidth="1"/>
    <col min="9218" max="9218" width="31.140625" customWidth="1"/>
    <col min="9219" max="9219" width="19.5703125" customWidth="1"/>
    <col min="9220" max="9220" width="21.140625" customWidth="1"/>
    <col min="9221" max="9221" width="17.42578125" customWidth="1"/>
    <col min="9473" max="9473" width="33.7109375" customWidth="1"/>
    <col min="9474" max="9474" width="31.140625" customWidth="1"/>
    <col min="9475" max="9475" width="19.5703125" customWidth="1"/>
    <col min="9476" max="9476" width="21.140625" customWidth="1"/>
    <col min="9477" max="9477" width="17.42578125" customWidth="1"/>
    <col min="9729" max="9729" width="33.7109375" customWidth="1"/>
    <col min="9730" max="9730" width="31.140625" customWidth="1"/>
    <col min="9731" max="9731" width="19.5703125" customWidth="1"/>
    <col min="9732" max="9732" width="21.140625" customWidth="1"/>
    <col min="9733" max="9733" width="17.42578125" customWidth="1"/>
    <col min="9985" max="9985" width="33.7109375" customWidth="1"/>
    <col min="9986" max="9986" width="31.140625" customWidth="1"/>
    <col min="9987" max="9987" width="19.5703125" customWidth="1"/>
    <col min="9988" max="9988" width="21.140625" customWidth="1"/>
    <col min="9989" max="9989" width="17.42578125" customWidth="1"/>
    <col min="10241" max="10241" width="33.7109375" customWidth="1"/>
    <col min="10242" max="10242" width="31.140625" customWidth="1"/>
    <col min="10243" max="10243" width="19.5703125" customWidth="1"/>
    <col min="10244" max="10244" width="21.140625" customWidth="1"/>
    <col min="10245" max="10245" width="17.42578125" customWidth="1"/>
    <col min="10497" max="10497" width="33.7109375" customWidth="1"/>
    <col min="10498" max="10498" width="31.140625" customWidth="1"/>
    <col min="10499" max="10499" width="19.5703125" customWidth="1"/>
    <col min="10500" max="10500" width="21.140625" customWidth="1"/>
    <col min="10501" max="10501" width="17.42578125" customWidth="1"/>
    <col min="10753" max="10753" width="33.7109375" customWidth="1"/>
    <col min="10754" max="10754" width="31.140625" customWidth="1"/>
    <col min="10755" max="10755" width="19.5703125" customWidth="1"/>
    <col min="10756" max="10756" width="21.140625" customWidth="1"/>
    <col min="10757" max="10757" width="17.42578125" customWidth="1"/>
    <col min="11009" max="11009" width="33.7109375" customWidth="1"/>
    <col min="11010" max="11010" width="31.140625" customWidth="1"/>
    <col min="11011" max="11011" width="19.5703125" customWidth="1"/>
    <col min="11012" max="11012" width="21.140625" customWidth="1"/>
    <col min="11013" max="11013" width="17.42578125" customWidth="1"/>
    <col min="11265" max="11265" width="33.7109375" customWidth="1"/>
    <col min="11266" max="11266" width="31.140625" customWidth="1"/>
    <col min="11267" max="11267" width="19.5703125" customWidth="1"/>
    <col min="11268" max="11268" width="21.140625" customWidth="1"/>
    <col min="11269" max="11269" width="17.42578125" customWidth="1"/>
    <col min="11521" max="11521" width="33.7109375" customWidth="1"/>
    <col min="11522" max="11522" width="31.140625" customWidth="1"/>
    <col min="11523" max="11523" width="19.5703125" customWidth="1"/>
    <col min="11524" max="11524" width="21.140625" customWidth="1"/>
    <col min="11525" max="11525" width="17.42578125" customWidth="1"/>
    <col min="11777" max="11777" width="33.7109375" customWidth="1"/>
    <col min="11778" max="11778" width="31.140625" customWidth="1"/>
    <col min="11779" max="11779" width="19.5703125" customWidth="1"/>
    <col min="11780" max="11780" width="21.140625" customWidth="1"/>
    <col min="11781" max="11781" width="17.42578125" customWidth="1"/>
    <col min="12033" max="12033" width="33.7109375" customWidth="1"/>
    <col min="12034" max="12034" width="31.140625" customWidth="1"/>
    <col min="12035" max="12035" width="19.5703125" customWidth="1"/>
    <col min="12036" max="12036" width="21.140625" customWidth="1"/>
    <col min="12037" max="12037" width="17.42578125" customWidth="1"/>
    <col min="12289" max="12289" width="33.7109375" customWidth="1"/>
    <col min="12290" max="12290" width="31.140625" customWidth="1"/>
    <col min="12291" max="12291" width="19.5703125" customWidth="1"/>
    <col min="12292" max="12292" width="21.140625" customWidth="1"/>
    <col min="12293" max="12293" width="17.42578125" customWidth="1"/>
    <col min="12545" max="12545" width="33.7109375" customWidth="1"/>
    <col min="12546" max="12546" width="31.140625" customWidth="1"/>
    <col min="12547" max="12547" width="19.5703125" customWidth="1"/>
    <col min="12548" max="12548" width="21.140625" customWidth="1"/>
    <col min="12549" max="12549" width="17.42578125" customWidth="1"/>
    <col min="12801" max="12801" width="33.7109375" customWidth="1"/>
    <col min="12802" max="12802" width="31.140625" customWidth="1"/>
    <col min="12803" max="12803" width="19.5703125" customWidth="1"/>
    <col min="12804" max="12804" width="21.140625" customWidth="1"/>
    <col min="12805" max="12805" width="17.42578125" customWidth="1"/>
    <col min="13057" max="13057" width="33.7109375" customWidth="1"/>
    <col min="13058" max="13058" width="31.140625" customWidth="1"/>
    <col min="13059" max="13059" width="19.5703125" customWidth="1"/>
    <col min="13060" max="13060" width="21.140625" customWidth="1"/>
    <col min="13061" max="13061" width="17.42578125" customWidth="1"/>
    <col min="13313" max="13313" width="33.7109375" customWidth="1"/>
    <col min="13314" max="13314" width="31.140625" customWidth="1"/>
    <col min="13315" max="13315" width="19.5703125" customWidth="1"/>
    <col min="13316" max="13316" width="21.140625" customWidth="1"/>
    <col min="13317" max="13317" width="17.42578125" customWidth="1"/>
    <col min="13569" max="13569" width="33.7109375" customWidth="1"/>
    <col min="13570" max="13570" width="31.140625" customWidth="1"/>
    <col min="13571" max="13571" width="19.5703125" customWidth="1"/>
    <col min="13572" max="13572" width="21.140625" customWidth="1"/>
    <col min="13573" max="13573" width="17.42578125" customWidth="1"/>
    <col min="13825" max="13825" width="33.7109375" customWidth="1"/>
    <col min="13826" max="13826" width="31.140625" customWidth="1"/>
    <col min="13827" max="13827" width="19.5703125" customWidth="1"/>
    <col min="13828" max="13828" width="21.140625" customWidth="1"/>
    <col min="13829" max="13829" width="17.42578125" customWidth="1"/>
    <col min="14081" max="14081" width="33.7109375" customWidth="1"/>
    <col min="14082" max="14082" width="31.140625" customWidth="1"/>
    <col min="14083" max="14083" width="19.5703125" customWidth="1"/>
    <col min="14084" max="14084" width="21.140625" customWidth="1"/>
    <col min="14085" max="14085" width="17.42578125" customWidth="1"/>
    <col min="14337" max="14337" width="33.7109375" customWidth="1"/>
    <col min="14338" max="14338" width="31.140625" customWidth="1"/>
    <col min="14339" max="14339" width="19.5703125" customWidth="1"/>
    <col min="14340" max="14340" width="21.140625" customWidth="1"/>
    <col min="14341" max="14341" width="17.42578125" customWidth="1"/>
    <col min="14593" max="14593" width="33.7109375" customWidth="1"/>
    <col min="14594" max="14594" width="31.140625" customWidth="1"/>
    <col min="14595" max="14595" width="19.5703125" customWidth="1"/>
    <col min="14596" max="14596" width="21.140625" customWidth="1"/>
    <col min="14597" max="14597" width="17.42578125" customWidth="1"/>
    <col min="14849" max="14849" width="33.7109375" customWidth="1"/>
    <col min="14850" max="14850" width="31.140625" customWidth="1"/>
    <col min="14851" max="14851" width="19.5703125" customWidth="1"/>
    <col min="14852" max="14852" width="21.140625" customWidth="1"/>
    <col min="14853" max="14853" width="17.42578125" customWidth="1"/>
    <col min="15105" max="15105" width="33.7109375" customWidth="1"/>
    <col min="15106" max="15106" width="31.140625" customWidth="1"/>
    <col min="15107" max="15107" width="19.5703125" customWidth="1"/>
    <col min="15108" max="15108" width="21.140625" customWidth="1"/>
    <col min="15109" max="15109" width="17.42578125" customWidth="1"/>
    <col min="15361" max="15361" width="33.7109375" customWidth="1"/>
    <col min="15362" max="15362" width="31.140625" customWidth="1"/>
    <col min="15363" max="15363" width="19.5703125" customWidth="1"/>
    <col min="15364" max="15364" width="21.140625" customWidth="1"/>
    <col min="15365" max="15365" width="17.42578125" customWidth="1"/>
    <col min="15617" max="15617" width="33.7109375" customWidth="1"/>
    <col min="15618" max="15618" width="31.140625" customWidth="1"/>
    <col min="15619" max="15619" width="19.5703125" customWidth="1"/>
    <col min="15620" max="15620" width="21.140625" customWidth="1"/>
    <col min="15621" max="15621" width="17.42578125" customWidth="1"/>
    <col min="15873" max="15873" width="33.7109375" customWidth="1"/>
    <col min="15874" max="15874" width="31.140625" customWidth="1"/>
    <col min="15875" max="15875" width="19.5703125" customWidth="1"/>
    <col min="15876" max="15876" width="21.140625" customWidth="1"/>
    <col min="15877" max="15877" width="17.42578125" customWidth="1"/>
    <col min="16129" max="16129" width="33.7109375" customWidth="1"/>
    <col min="16130" max="16130" width="31.140625" customWidth="1"/>
    <col min="16131" max="16131" width="19.5703125" customWidth="1"/>
    <col min="16132" max="16132" width="21.140625" customWidth="1"/>
    <col min="16133" max="16133" width="17.42578125" customWidth="1"/>
  </cols>
  <sheetData>
    <row r="1" spans="1:5" x14ac:dyDescent="0.25">
      <c r="A1" s="15" t="s">
        <v>124</v>
      </c>
    </row>
    <row r="2" spans="1:5" x14ac:dyDescent="0.25">
      <c r="A2" s="56" t="s">
        <v>125</v>
      </c>
    </row>
    <row r="3" spans="1:5" x14ac:dyDescent="0.25">
      <c r="A3" s="67"/>
    </row>
    <row r="4" spans="1:5" ht="15" customHeight="1" x14ac:dyDescent="0.25">
      <c r="A4" s="107" t="s">
        <v>126</v>
      </c>
      <c r="B4" s="107"/>
      <c r="C4" s="107"/>
      <c r="D4" s="107"/>
      <c r="E4" s="107"/>
    </row>
    <row r="5" spans="1:5" x14ac:dyDescent="0.25">
      <c r="A5" s="108"/>
      <c r="B5" s="108"/>
      <c r="C5" s="108"/>
      <c r="D5" s="108"/>
      <c r="E5" s="108"/>
    </row>
    <row r="6" spans="1:5" ht="15" customHeight="1" x14ac:dyDescent="0.25">
      <c r="A6" s="107" t="s">
        <v>4</v>
      </c>
      <c r="B6" s="107"/>
      <c r="C6" s="107"/>
      <c r="D6" s="109" t="s">
        <v>176</v>
      </c>
      <c r="E6" s="109"/>
    </row>
    <row r="7" spans="1:5" ht="15.75" thickBot="1" x14ac:dyDescent="0.3">
      <c r="A7" s="110"/>
      <c r="B7" s="110"/>
      <c r="C7" s="110"/>
      <c r="D7" s="110"/>
      <c r="E7" s="110"/>
    </row>
    <row r="8" spans="1:5" ht="15.75" thickTop="1" x14ac:dyDescent="0.25">
      <c r="A8" s="113" t="s">
        <v>5</v>
      </c>
      <c r="B8" s="57" t="s">
        <v>127</v>
      </c>
      <c r="C8" s="57" t="s">
        <v>128</v>
      </c>
      <c r="D8" s="115" t="s">
        <v>129</v>
      </c>
      <c r="E8" s="117" t="s">
        <v>7</v>
      </c>
    </row>
    <row r="9" spans="1:5" ht="15.75" thickBot="1" x14ac:dyDescent="0.3">
      <c r="A9" s="114"/>
      <c r="B9" s="20" t="s">
        <v>130</v>
      </c>
      <c r="C9" s="20" t="s">
        <v>131</v>
      </c>
      <c r="D9" s="116"/>
      <c r="E9" s="118"/>
    </row>
    <row r="10" spans="1:5" ht="104.25" customHeight="1" thickBot="1" x14ac:dyDescent="0.3">
      <c r="A10" s="19" t="s">
        <v>132</v>
      </c>
      <c r="B10" s="58"/>
      <c r="C10" s="27"/>
      <c r="D10" s="59"/>
      <c r="E10" s="28"/>
    </row>
    <row r="11" spans="1:5" ht="15.75" thickBot="1" x14ac:dyDescent="0.3">
      <c r="A11" s="19" t="s">
        <v>133</v>
      </c>
      <c r="B11" s="60"/>
      <c r="C11" s="27"/>
      <c r="D11" s="59"/>
      <c r="E11" s="28"/>
    </row>
    <row r="12" spans="1:5" ht="15.75" thickBot="1" x14ac:dyDescent="0.3">
      <c r="A12" s="61" t="s">
        <v>134</v>
      </c>
      <c r="B12" s="60"/>
      <c r="C12" s="27"/>
      <c r="D12" s="59"/>
      <c r="E12" s="28"/>
    </row>
    <row r="13" spans="1:5" ht="30.75" thickBot="1" x14ac:dyDescent="0.3">
      <c r="A13" s="62"/>
      <c r="B13" s="58" t="s">
        <v>171</v>
      </c>
      <c r="C13" s="92" t="s">
        <v>172</v>
      </c>
      <c r="D13" s="59">
        <v>382</v>
      </c>
      <c r="E13" s="28" t="s">
        <v>173</v>
      </c>
    </row>
    <row r="14" spans="1:5" ht="15.75" thickBot="1" x14ac:dyDescent="0.3">
      <c r="A14" s="19" t="s">
        <v>135</v>
      </c>
      <c r="B14" s="60"/>
      <c r="C14" s="27"/>
      <c r="D14" s="63">
        <f>SUM(D13:D13)</f>
        <v>382</v>
      </c>
      <c r="E14" s="28"/>
    </row>
    <row r="15" spans="1:5" ht="15.75" thickBot="1" x14ac:dyDescent="0.3">
      <c r="A15" s="19" t="s">
        <v>136</v>
      </c>
      <c r="B15" s="60"/>
      <c r="C15" s="27"/>
      <c r="D15" s="59"/>
      <c r="E15" s="28"/>
    </row>
    <row r="16" spans="1:5" ht="15.75" thickBot="1" x14ac:dyDescent="0.3">
      <c r="A16" s="19"/>
      <c r="B16" s="58" t="s">
        <v>139</v>
      </c>
      <c r="C16" s="27" t="s">
        <v>174</v>
      </c>
      <c r="D16" s="59">
        <v>1000</v>
      </c>
      <c r="E16" s="28"/>
    </row>
    <row r="17" spans="1:5" ht="30.75" thickBot="1" x14ac:dyDescent="0.3">
      <c r="A17" s="19"/>
      <c r="B17" s="58" t="s">
        <v>177</v>
      </c>
      <c r="C17" s="92" t="s">
        <v>178</v>
      </c>
      <c r="D17" s="59">
        <f>39+39</f>
        <v>78</v>
      </c>
      <c r="E17" s="28" t="s">
        <v>175</v>
      </c>
    </row>
    <row r="18" spans="1:5" ht="30.75" thickBot="1" x14ac:dyDescent="0.3">
      <c r="A18" s="19" t="s">
        <v>137</v>
      </c>
      <c r="B18" s="60"/>
      <c r="C18" s="27"/>
      <c r="D18" s="63">
        <f>SUM(D16:D17)</f>
        <v>1078</v>
      </c>
      <c r="E18" s="28"/>
    </row>
    <row r="19" spans="1:5" ht="15.75" thickBot="1" x14ac:dyDescent="0.3">
      <c r="A19" s="111" t="s">
        <v>138</v>
      </c>
      <c r="B19" s="112"/>
      <c r="C19" s="64"/>
      <c r="D19" s="65">
        <f>D11+D18+D14</f>
        <v>1460</v>
      </c>
      <c r="E19" s="66"/>
    </row>
    <row r="20" spans="1:5" ht="15.75" thickTop="1" x14ac:dyDescent="0.25"/>
    <row r="21" spans="1:5" x14ac:dyDescent="0.25">
      <c r="A21" t="s">
        <v>179</v>
      </c>
      <c r="B21" s="94"/>
      <c r="C21" s="95"/>
    </row>
    <row r="22" spans="1:5" x14ac:dyDescent="0.25">
      <c r="B22" t="s">
        <v>180</v>
      </c>
    </row>
  </sheetData>
  <mergeCells count="9">
    <mergeCell ref="A19:B19"/>
    <mergeCell ref="A4:E4"/>
    <mergeCell ref="A5:E5"/>
    <mergeCell ref="A6:C6"/>
    <mergeCell ref="D6:E6"/>
    <mergeCell ref="A7:E7"/>
    <mergeCell ref="A8:A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Приложение №1</vt:lpstr>
      <vt:lpstr>Приложение №3</vt:lpstr>
      <vt:lpstr>Приложение №4</vt:lpstr>
      <vt:lpstr>'Приложение №1'!Print_Area</vt:lpstr>
      <vt:lpstr>'Приложение №3'!Print_Area</vt:lpstr>
      <vt:lpstr>'Приложение №4'!Print_Area</vt:lpstr>
      <vt:lpstr>'Приложение №1'!Print_Titles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2018-03-30T13:14:21Z</dcterms:modified>
</cp:coreProperties>
</file>